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energygroupusacom-my.sharepoint.com/personal/billtrail_energygroupusa_com/Documents/Desktop/"/>
    </mc:Choice>
  </mc:AlternateContent>
  <xr:revisionPtr revIDLastSave="0" documentId="8_{1BE91289-026B-40A5-94F0-70452FCAF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Report DATA" sheetId="4" r:id="rId1"/>
    <sheet name="Energy Group Expense Report" sheetId="5" r:id="rId2"/>
    <sheet name="Sheet1" sheetId="2" state="hidden" r:id="rId3"/>
    <sheet name="Sheet3" sheetId="6" state="hidden" r:id="rId4"/>
    <sheet name="Sheet2" sheetId="3" state="hidden" r:id="rId5"/>
    <sheet name="Expense report" sheetId="1" state="hidden" r:id="rId6"/>
  </sheets>
  <definedNames>
    <definedName name="_xlnm._FilterDatabase" localSheetId="0" hidden="1">'Expense Report DATA'!$A$7:$AE$45</definedName>
    <definedName name="_xlnm._FilterDatabase" localSheetId="2" hidden="1">Sheet1!$B$8:$P$8</definedName>
    <definedName name="_xlnm.Print_Area" localSheetId="5">'Expense report'!$A$1:$M$46</definedName>
    <definedName name="_xlnm.Print_Area" localSheetId="2">Sheet1!$B$1:$P$54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4" l="1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11" i="4"/>
  <c r="I10" i="4"/>
  <c r="D43" i="5"/>
  <c r="U25" i="4"/>
  <c r="L9" i="4"/>
  <c r="M9" i="4"/>
  <c r="N9" i="4"/>
  <c r="O9" i="4"/>
  <c r="P9" i="4"/>
  <c r="Q9" i="4"/>
  <c r="R9" i="4"/>
  <c r="S9" i="4"/>
  <c r="T9" i="4"/>
  <c r="L10" i="4"/>
  <c r="C9" i="5" s="1"/>
  <c r="M10" i="4"/>
  <c r="D9" i="5" s="1"/>
  <c r="N10" i="4"/>
  <c r="E9" i="5" s="1"/>
  <c r="O10" i="4"/>
  <c r="P10" i="4"/>
  <c r="G9" i="5" s="1"/>
  <c r="Q10" i="4"/>
  <c r="H9" i="5" s="1"/>
  <c r="R10" i="4"/>
  <c r="I9" i="5" s="1"/>
  <c r="S10" i="4"/>
  <c r="J9" i="5" s="1"/>
  <c r="T10" i="4"/>
  <c r="L12" i="4"/>
  <c r="M12" i="4"/>
  <c r="N12" i="4"/>
  <c r="O12" i="4"/>
  <c r="P12" i="4"/>
  <c r="Q12" i="4"/>
  <c r="R12" i="4"/>
  <c r="S12" i="4"/>
  <c r="T12" i="4"/>
  <c r="L13" i="4"/>
  <c r="C11" i="5" s="1"/>
  <c r="M13" i="4"/>
  <c r="D11" i="5" s="1"/>
  <c r="N13" i="4"/>
  <c r="E11" i="5" s="1"/>
  <c r="O13" i="4"/>
  <c r="P13" i="4"/>
  <c r="G11" i="5" s="1"/>
  <c r="Q13" i="4"/>
  <c r="H11" i="5" s="1"/>
  <c r="R13" i="4"/>
  <c r="I11" i="5" s="1"/>
  <c r="S13" i="4"/>
  <c r="J11" i="5" s="1"/>
  <c r="T13" i="4"/>
  <c r="L14" i="4"/>
  <c r="C12" i="5" s="1"/>
  <c r="M14" i="4"/>
  <c r="D12" i="5" s="1"/>
  <c r="N14" i="4"/>
  <c r="E12" i="5" s="1"/>
  <c r="O14" i="4"/>
  <c r="P14" i="4"/>
  <c r="G12" i="5" s="1"/>
  <c r="Q14" i="4"/>
  <c r="H12" i="5" s="1"/>
  <c r="R14" i="4"/>
  <c r="I12" i="5" s="1"/>
  <c r="S14" i="4"/>
  <c r="J12" i="5" s="1"/>
  <c r="T14" i="4"/>
  <c r="L15" i="4"/>
  <c r="C13" i="5" s="1"/>
  <c r="M15" i="4"/>
  <c r="D13" i="5" s="1"/>
  <c r="N15" i="4"/>
  <c r="E13" i="5" s="1"/>
  <c r="O15" i="4"/>
  <c r="P15" i="4"/>
  <c r="G13" i="5" s="1"/>
  <c r="Q15" i="4"/>
  <c r="H13" i="5" s="1"/>
  <c r="R15" i="4"/>
  <c r="I13" i="5" s="1"/>
  <c r="S15" i="4"/>
  <c r="J13" i="5" s="1"/>
  <c r="T15" i="4"/>
  <c r="L16" i="4"/>
  <c r="C14" i="5" s="1"/>
  <c r="M16" i="4"/>
  <c r="D14" i="5" s="1"/>
  <c r="N16" i="4"/>
  <c r="E14" i="5" s="1"/>
  <c r="O16" i="4"/>
  <c r="P16" i="4"/>
  <c r="G14" i="5" s="1"/>
  <c r="Q16" i="4"/>
  <c r="H14" i="5" s="1"/>
  <c r="R16" i="4"/>
  <c r="I14" i="5" s="1"/>
  <c r="S16" i="4"/>
  <c r="J14" i="5" s="1"/>
  <c r="T16" i="4"/>
  <c r="L17" i="4"/>
  <c r="C15" i="5" s="1"/>
  <c r="M17" i="4"/>
  <c r="D15" i="5" s="1"/>
  <c r="N17" i="4"/>
  <c r="E15" i="5" s="1"/>
  <c r="O17" i="4"/>
  <c r="P17" i="4"/>
  <c r="G15" i="5" s="1"/>
  <c r="Q17" i="4"/>
  <c r="H15" i="5" s="1"/>
  <c r="R17" i="4"/>
  <c r="I15" i="5" s="1"/>
  <c r="S17" i="4"/>
  <c r="J15" i="5" s="1"/>
  <c r="T17" i="4"/>
  <c r="L18" i="4"/>
  <c r="C16" i="5" s="1"/>
  <c r="M18" i="4"/>
  <c r="D16" i="5" s="1"/>
  <c r="N18" i="4"/>
  <c r="E16" i="5" s="1"/>
  <c r="O18" i="4"/>
  <c r="P18" i="4"/>
  <c r="G16" i="5" s="1"/>
  <c r="Q18" i="4"/>
  <c r="H16" i="5" s="1"/>
  <c r="R18" i="4"/>
  <c r="I16" i="5" s="1"/>
  <c r="S18" i="4"/>
  <c r="J16" i="5" s="1"/>
  <c r="T18" i="4"/>
  <c r="L19" i="4"/>
  <c r="C17" i="5" s="1"/>
  <c r="M19" i="4"/>
  <c r="D17" i="5" s="1"/>
  <c r="N19" i="4"/>
  <c r="E17" i="5" s="1"/>
  <c r="O19" i="4"/>
  <c r="P19" i="4"/>
  <c r="G17" i="5" s="1"/>
  <c r="Q19" i="4"/>
  <c r="H17" i="5" s="1"/>
  <c r="R19" i="4"/>
  <c r="I17" i="5" s="1"/>
  <c r="S19" i="4"/>
  <c r="J17" i="5" s="1"/>
  <c r="T19" i="4"/>
  <c r="L8" i="4"/>
  <c r="C7" i="5" s="1"/>
  <c r="T8" i="4"/>
  <c r="S8" i="4"/>
  <c r="J7" i="5" s="1"/>
  <c r="R8" i="4"/>
  <c r="Q8" i="4"/>
  <c r="P8" i="4"/>
  <c r="O8" i="4"/>
  <c r="N8" i="4"/>
  <c r="M8" i="4"/>
  <c r="J15" i="6"/>
  <c r="C8" i="5" l="1"/>
  <c r="J8" i="5"/>
  <c r="I8" i="5"/>
  <c r="H8" i="5"/>
  <c r="G8" i="5"/>
  <c r="E8" i="5"/>
  <c r="D8" i="5"/>
  <c r="T24" i="4"/>
  <c r="Q24" i="4"/>
  <c r="H10" i="5" s="1"/>
  <c r="R24" i="4"/>
  <c r="I10" i="5" s="1"/>
  <c r="M24" i="4"/>
  <c r="D10" i="5" s="1"/>
  <c r="N24" i="4"/>
  <c r="E10" i="5" s="1"/>
  <c r="O24" i="4"/>
  <c r="V24" i="4" s="1"/>
  <c r="P24" i="4"/>
  <c r="G10" i="5" s="1"/>
  <c r="G7" i="5"/>
  <c r="I7" i="5"/>
  <c r="L24" i="4"/>
  <c r="C10" i="5" s="1"/>
  <c r="H7" i="5"/>
  <c r="S24" i="4"/>
  <c r="J10" i="5" s="1"/>
  <c r="E7" i="5"/>
  <c r="D7" i="5"/>
  <c r="U17" i="4"/>
  <c r="U10" i="4"/>
  <c r="U16" i="4"/>
  <c r="U14" i="4"/>
  <c r="U15" i="4"/>
  <c r="U12" i="4"/>
  <c r="U8" i="4"/>
  <c r="U19" i="4"/>
  <c r="U13" i="4"/>
  <c r="U18" i="4"/>
  <c r="U9" i="4"/>
  <c r="AB9" i="4"/>
  <c r="I8" i="4"/>
  <c r="I50" i="2"/>
  <c r="J50" i="2"/>
  <c r="K50" i="2"/>
  <c r="N50" i="2"/>
  <c r="O50" i="2"/>
  <c r="H50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9" i="2"/>
  <c r="U24" i="4" l="1"/>
  <c r="U26" i="4" s="1"/>
  <c r="I43" i="4"/>
  <c r="I45" i="4" s="1"/>
  <c r="P51" i="2"/>
  <c r="P53" i="2" s="1"/>
  <c r="G18" i="5" l="1"/>
  <c r="C18" i="5"/>
  <c r="E18" i="5"/>
  <c r="I18" i="5"/>
  <c r="D18" i="5"/>
  <c r="J18" i="5"/>
  <c r="H18" i="5"/>
  <c r="M9" i="1"/>
  <c r="M38" i="1"/>
  <c r="M41" i="1"/>
  <c r="M39" i="1"/>
  <c r="K18" i="5" l="1"/>
  <c r="D44" i="5" s="1"/>
  <c r="D45" i="5" s="1"/>
  <c r="D47" i="5" s="1"/>
  <c r="M40" i="1"/>
  <c r="M36" i="1"/>
  <c r="M33" i="1"/>
  <c r="M31" i="1"/>
  <c r="M29" i="1"/>
  <c r="M27" i="1"/>
  <c r="M25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8" i="1"/>
  <c r="M30" i="1"/>
  <c r="M32" i="1"/>
  <c r="M34" i="1"/>
  <c r="M35" i="1"/>
  <c r="M37" i="1"/>
  <c r="M42" i="1"/>
  <c r="M43" i="1"/>
  <c r="L44" i="1" l="1"/>
  <c r="K44" i="1"/>
  <c r="J44" i="1"/>
  <c r="I44" i="1"/>
  <c r="H44" i="1"/>
  <c r="G44" i="1"/>
  <c r="F44" i="1"/>
  <c r="E44" i="1"/>
  <c r="M45" i="1" l="1"/>
  <c r="M47" i="1" s="1"/>
  <c r="W24" i="4"/>
</calcChain>
</file>

<file path=xl/sharedStrings.xml><?xml version="1.0" encoding="utf-8"?>
<sst xmlns="http://schemas.openxmlformats.org/spreadsheetml/2006/main" count="429" uniqueCount="206">
  <si>
    <t>Name</t>
  </si>
  <si>
    <t>Department</t>
  </si>
  <si>
    <t>Manager</t>
  </si>
  <si>
    <t>Position</t>
  </si>
  <si>
    <t>From</t>
  </si>
  <si>
    <t>To</t>
  </si>
  <si>
    <t>Date</t>
  </si>
  <si>
    <t>Description</t>
  </si>
  <si>
    <t>Fuel</t>
  </si>
  <si>
    <t>Meals</t>
  </si>
  <si>
    <t>Subtotal</t>
  </si>
  <si>
    <t>Advances</t>
  </si>
  <si>
    <t>Misc.</t>
  </si>
  <si>
    <t>Hotel</t>
  </si>
  <si>
    <t>Entertainment</t>
  </si>
  <si>
    <t>EMPLOYEE INFORMATION:</t>
  </si>
  <si>
    <t>Total</t>
  </si>
  <si>
    <t>APPROVED:</t>
  </si>
  <si>
    <t xml:space="preserve">NOTES: </t>
  </si>
  <si>
    <t xml:space="preserve">    Employee ID</t>
  </si>
  <si>
    <t>Truck Repairs</t>
  </si>
  <si>
    <t>Field Expense</t>
  </si>
  <si>
    <t>Period</t>
  </si>
  <si>
    <t>Contract</t>
  </si>
  <si>
    <t>Utilities</t>
  </si>
  <si>
    <t>Transaction $</t>
  </si>
  <si>
    <t>Bill Trail</t>
  </si>
  <si>
    <t xml:space="preserve">Director </t>
  </si>
  <si>
    <t>Safety and Fleet</t>
  </si>
  <si>
    <t>Matt Donnellon</t>
  </si>
  <si>
    <t>AEP-OH</t>
  </si>
  <si>
    <t>Holiday Inn - New Hire/CPR Training</t>
  </si>
  <si>
    <t>DTE</t>
  </si>
  <si>
    <t>Amazon - Power Inverters for Planners</t>
  </si>
  <si>
    <t>CORPSUMMITS</t>
  </si>
  <si>
    <t>Bob Maxey - Heater 322</t>
  </si>
  <si>
    <t>Office</t>
  </si>
  <si>
    <t>GoAnimate - EGU</t>
  </si>
  <si>
    <t>Adobe - Kevin Eiswerth</t>
  </si>
  <si>
    <t>NIPSCO</t>
  </si>
  <si>
    <t>Hampton Inn - NIPSCO CPR Training</t>
  </si>
  <si>
    <t>Amazon - Memory Card for Trail Comera</t>
  </si>
  <si>
    <t>Ikea - Counter Top - Coffee Station</t>
  </si>
  <si>
    <t>Home Depot - Cabinets For Coffee Station</t>
  </si>
  <si>
    <t>Doordash</t>
  </si>
  <si>
    <t>Amazon - Coffee Bar Accessories</t>
  </si>
  <si>
    <t>Office Depot - Lamanated Sheets for Matt</t>
  </si>
  <si>
    <t>AEP-WV</t>
  </si>
  <si>
    <t>Hampton Inn - AEP-WV CPR Training</t>
  </si>
  <si>
    <t>Carleton Equipment - Blades/teeth For SU-03</t>
  </si>
  <si>
    <t>First Energy</t>
  </si>
  <si>
    <t>Hampton Inn - FE CPR Training</t>
  </si>
  <si>
    <t>Terprstra - Chainsaws</t>
  </si>
  <si>
    <t>Adobe - ???</t>
  </si>
  <si>
    <t>Amazon</t>
  </si>
  <si>
    <t>GLE</t>
  </si>
  <si>
    <t>Traffic Safety Store - DZ Cones</t>
  </si>
  <si>
    <t>Amazon - Safety Duffel Bags</t>
  </si>
  <si>
    <t>Formstack - EGU</t>
  </si>
  <si>
    <t>Midas - 396</t>
  </si>
  <si>
    <t>SP Pesticides - New Training Materials</t>
  </si>
  <si>
    <t>Paypal - Traffic Lights</t>
  </si>
  <si>
    <t>Amazon - Speed Bumps</t>
  </si>
  <si>
    <t>Amazon - Storm Lights</t>
  </si>
  <si>
    <t>Paypal Woodward Movement - Class III Vests</t>
  </si>
  <si>
    <t>Amazon - Safety Inspection Tags</t>
  </si>
  <si>
    <t>SCP</t>
  </si>
  <si>
    <t>Equipment No.</t>
  </si>
  <si>
    <t>Vendor:</t>
  </si>
  <si>
    <t>Contract:</t>
  </si>
  <si>
    <t>Date:</t>
  </si>
  <si>
    <t>Description:</t>
  </si>
  <si>
    <t>Fleet and Equipment</t>
  </si>
  <si>
    <t>Corporate Office</t>
  </si>
  <si>
    <t>Consumers</t>
  </si>
  <si>
    <t>AEP West Virginia</t>
  </si>
  <si>
    <t>AEP Ohio</t>
  </si>
  <si>
    <t>First Energy-Monpower</t>
  </si>
  <si>
    <t>Office Supplies</t>
  </si>
  <si>
    <t>Training</t>
  </si>
  <si>
    <t>Tooling</t>
  </si>
  <si>
    <t>Category:</t>
  </si>
  <si>
    <t>Hotel $:</t>
  </si>
  <si>
    <t>Meals $:</t>
  </si>
  <si>
    <t>Equipment Repairs $:</t>
  </si>
  <si>
    <t>Utilities $:</t>
  </si>
  <si>
    <t>Misc. $:</t>
  </si>
  <si>
    <t>IT</t>
  </si>
  <si>
    <t>Other</t>
  </si>
  <si>
    <t>Total:</t>
  </si>
  <si>
    <t>Approved By:</t>
  </si>
  <si>
    <t>Notes:</t>
  </si>
  <si>
    <t>Fuel/Miles $:</t>
  </si>
  <si>
    <t>Tools Inventory $:</t>
  </si>
  <si>
    <t>PPE $:</t>
  </si>
  <si>
    <t>American Express</t>
  </si>
  <si>
    <t>Annual Fee</t>
  </si>
  <si>
    <t>Whip Around</t>
  </si>
  <si>
    <t>DOT Inspection</t>
  </si>
  <si>
    <t>BB6</t>
  </si>
  <si>
    <t>StartSafety.com</t>
  </si>
  <si>
    <t>Mow Mat</t>
  </si>
  <si>
    <t>Google Gsuite</t>
  </si>
  <si>
    <t>EGU</t>
  </si>
  <si>
    <t>Harbour Freight</t>
  </si>
  <si>
    <t>Generator and Air Compressor</t>
  </si>
  <si>
    <t>Quick Stop Lube</t>
  </si>
  <si>
    <t>Holiday Inn Express Hastings</t>
  </si>
  <si>
    <t>Bestone Tire</t>
  </si>
  <si>
    <t>Linkedin</t>
  </si>
  <si>
    <t>Employing Training</t>
  </si>
  <si>
    <t>EGU App Hosting</t>
  </si>
  <si>
    <t>Pesticide Training St. Louis Park</t>
  </si>
  <si>
    <t>Training Material For Pesticide Class</t>
  </si>
  <si>
    <t>APPYPIE (PayPal)</t>
  </si>
  <si>
    <t>Terpstras</t>
  </si>
  <si>
    <t>PLD</t>
  </si>
  <si>
    <t>Chainsaws</t>
  </si>
  <si>
    <t>Woodward Mvmt (PayPal)</t>
  </si>
  <si>
    <t>Company Apperal (Jen)</t>
  </si>
  <si>
    <t>Company Apperal (GF's)</t>
  </si>
  <si>
    <t>Membership</t>
  </si>
  <si>
    <t>Storm Spot lights and Head Lamps</t>
  </si>
  <si>
    <t>Busy Service Center</t>
  </si>
  <si>
    <t>Startsafety.com</t>
  </si>
  <si>
    <t>Holiday Inn Express Grand Blanc</t>
  </si>
  <si>
    <t>GLE Crew Lodging</t>
  </si>
  <si>
    <t>Consumers Crews Lodging</t>
  </si>
  <si>
    <t>Chainsaw Repair</t>
  </si>
  <si>
    <t>LMS Supply Inc. (PayPal)</t>
  </si>
  <si>
    <t>SideTrim</t>
  </si>
  <si>
    <t>Pruning Sealant</t>
  </si>
  <si>
    <t>A-1 Limestone &amp; Gravel</t>
  </si>
  <si>
    <t>Tires for truck</t>
  </si>
  <si>
    <t>Vista Print</t>
  </si>
  <si>
    <t>GF Business Cards CPR Cards</t>
  </si>
  <si>
    <t>ORCA Scan</t>
  </si>
  <si>
    <t>Inventory Control Program</t>
  </si>
  <si>
    <t>Mirk Inc.</t>
  </si>
  <si>
    <t>Cable Puller Rental</t>
  </si>
  <si>
    <t>Indeed</t>
  </si>
  <si>
    <t>Mechanic Want Add</t>
  </si>
  <si>
    <t>Bob Maxey Ford</t>
  </si>
  <si>
    <t>Truck Repair</t>
  </si>
  <si>
    <t>Truck Tires</t>
  </si>
  <si>
    <t>EG No.</t>
  </si>
  <si>
    <t>Payment Type:</t>
  </si>
  <si>
    <t xml:space="preserve">Hotel </t>
  </si>
  <si>
    <t xml:space="preserve">Utilities </t>
  </si>
  <si>
    <t xml:space="preserve">Misc. </t>
  </si>
  <si>
    <t xml:space="preserve">Fleet and Equipment Repairs </t>
  </si>
  <si>
    <t>Description of Purchase:</t>
  </si>
  <si>
    <t>Description of Equipment Repairs:</t>
  </si>
  <si>
    <t>Total $:</t>
  </si>
  <si>
    <t>Cost $:</t>
  </si>
  <si>
    <t>Tooling/Inventory/PPE</t>
  </si>
  <si>
    <t>Repair Cost:</t>
  </si>
  <si>
    <t>EG#:</t>
  </si>
  <si>
    <t>From:</t>
  </si>
  <si>
    <t>To:</t>
  </si>
  <si>
    <t>Position:</t>
  </si>
  <si>
    <t>Manager:</t>
  </si>
  <si>
    <t>Name:</t>
  </si>
  <si>
    <t>Department:</t>
  </si>
  <si>
    <t>Total Eguip.</t>
  </si>
  <si>
    <t>Total Admin</t>
  </si>
  <si>
    <t>AMEX</t>
  </si>
  <si>
    <t>VEHICLE AND EQUIPMENT REPAIRS</t>
  </si>
  <si>
    <t>Subscription</t>
  </si>
  <si>
    <t>DTE - 100</t>
  </si>
  <si>
    <t>Consumers - 1200</t>
  </si>
  <si>
    <t>GLE - 1100</t>
  </si>
  <si>
    <t>SCP - 500</t>
  </si>
  <si>
    <t>NIPSCO - 200</t>
  </si>
  <si>
    <t>AEP Ohio - 900</t>
  </si>
  <si>
    <t>PLD - 400</t>
  </si>
  <si>
    <t>AEP WV - 1000</t>
  </si>
  <si>
    <t xml:space="preserve">Monpower - 300 </t>
  </si>
  <si>
    <t>Office - 1</t>
  </si>
  <si>
    <t>Credits</t>
  </si>
  <si>
    <t>Ausra</t>
  </si>
  <si>
    <t>Breather Filter</t>
  </si>
  <si>
    <t>Valpo Trailer</t>
  </si>
  <si>
    <t>Hydraulic Hoses</t>
  </si>
  <si>
    <t>T-22</t>
  </si>
  <si>
    <t>John R Spring</t>
  </si>
  <si>
    <t>Leaf Springs</t>
  </si>
  <si>
    <t>Currie Motors</t>
  </si>
  <si>
    <t>Def Repair</t>
  </si>
  <si>
    <t>G-Tech</t>
  </si>
  <si>
    <t>Welding</t>
  </si>
  <si>
    <t>Advanced Auto</t>
  </si>
  <si>
    <t>Batteries and hood Latch</t>
  </si>
  <si>
    <t>Batteries and Hood Latch</t>
  </si>
  <si>
    <t>Raney's</t>
  </si>
  <si>
    <t>Door Latch</t>
  </si>
  <si>
    <t>Door latch</t>
  </si>
  <si>
    <t>Mirrors</t>
  </si>
  <si>
    <t>Vermeer</t>
  </si>
  <si>
    <t>Jacks</t>
  </si>
  <si>
    <t>C-55</t>
  </si>
  <si>
    <t>Fliter</t>
  </si>
  <si>
    <t>Filter</t>
  </si>
  <si>
    <t xml:space="preserve">  EXPENSE REPORT</t>
  </si>
  <si>
    <t>SubTotal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</si>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</sst>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&quot;$&quot;#,##0.00"/>
  </numFmts>
  <fonts count="30" x14ac:knownFonts="1">
    <font>
      <sz val="10"/>
      <name val="Arial"/>
    </font>
    <font>
      <sz val="10"/>
      <name val="Arial"/>
      <family val="2"/>
    </font>
    <font>
      <sz val="10"/>
      <name val="Tahoma"/>
      <family val="2"/>
      <scheme val="minor"/>
    </font>
    <font>
      <sz val="10"/>
      <color indexed="63"/>
      <name val="Tahoma"/>
      <family val="2"/>
      <scheme val="minor"/>
    </font>
    <font>
      <b/>
      <sz val="9"/>
      <color indexed="9"/>
      <name val="Tahoma"/>
      <family val="2"/>
      <scheme val="major"/>
    </font>
    <font>
      <b/>
      <sz val="9"/>
      <color theme="1" tint="0.499984740745262"/>
      <name val="Tahoma"/>
      <family val="2"/>
      <scheme val="minor"/>
    </font>
    <font>
      <sz val="10"/>
      <color theme="1" tint="0.499984740745262"/>
      <name val="Arial"/>
      <family val="2"/>
    </font>
    <font>
      <sz val="9"/>
      <color theme="1" tint="0.499984740745262"/>
      <name val="Tahoma"/>
      <family val="2"/>
      <scheme val="minor"/>
    </font>
    <font>
      <sz val="10"/>
      <color theme="1" tint="0.499984740745262"/>
      <name val="Tahoma"/>
      <family val="2"/>
      <scheme val="minor"/>
    </font>
    <font>
      <b/>
      <sz val="10"/>
      <color theme="1" tint="0.499984740745262"/>
      <name val="Tahoma"/>
      <family val="2"/>
      <scheme val="minor"/>
    </font>
    <font>
      <sz val="10"/>
      <name val="Tahoma"/>
      <family val="2"/>
      <scheme val="minor"/>
    </font>
    <font>
      <b/>
      <sz val="28"/>
      <color theme="1" tint="0.499984740745262"/>
      <name val="Arial Black"/>
      <family val="2"/>
    </font>
    <font>
      <sz val="6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name val="Tahoma"/>
      <family val="2"/>
      <scheme val="minor"/>
    </font>
    <font>
      <b/>
      <sz val="10"/>
      <color theme="0"/>
      <name val="Tahoma"/>
      <family val="2"/>
      <scheme val="minor"/>
    </font>
    <font>
      <b/>
      <sz val="9"/>
      <name val="Tahoma"/>
      <family val="2"/>
      <scheme val="minor"/>
    </font>
    <font>
      <sz val="7"/>
      <name val="Tahoma"/>
      <family val="2"/>
      <scheme val="minor"/>
    </font>
    <font>
      <sz val="9"/>
      <name val="Calibri"/>
      <family val="2"/>
    </font>
    <font>
      <b/>
      <sz val="9"/>
      <color theme="0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C4C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0070C0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14" fontId="2" fillId="0" borderId="0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3" fontId="2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2" fillId="3" borderId="4" xfId="0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14" fontId="10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14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 wrapText="1"/>
    </xf>
    <xf numFmtId="44" fontId="2" fillId="5" borderId="0" xfId="0" applyNumberFormat="1" applyFont="1" applyFill="1" applyBorder="1" applyAlignment="1">
      <alignment horizontal="center"/>
    </xf>
    <xf numFmtId="14" fontId="10" fillId="5" borderId="0" xfId="0" applyNumberFormat="1" applyFont="1" applyFill="1" applyBorder="1" applyAlignment="1">
      <alignment horizontal="center"/>
    </xf>
    <xf numFmtId="44" fontId="10" fillId="5" borderId="0" xfId="0" applyNumberFormat="1" applyFont="1" applyFill="1" applyBorder="1" applyAlignment="1">
      <alignment horizontal="center"/>
    </xf>
    <xf numFmtId="44" fontId="2" fillId="5" borderId="2" xfId="0" applyNumberFormat="1" applyFont="1" applyFill="1" applyBorder="1" applyAlignment="1">
      <alignment horizontal="center"/>
    </xf>
    <xf numFmtId="0" fontId="2" fillId="0" borderId="6" xfId="0" applyFont="1" applyBorder="1"/>
    <xf numFmtId="44" fontId="2" fillId="5" borderId="7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left"/>
    </xf>
    <xf numFmtId="0" fontId="12" fillId="5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4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4" fontId="2" fillId="2" borderId="3" xfId="0" applyNumberFormat="1" applyFont="1" applyFill="1" applyBorder="1" applyAlignment="1">
      <alignment horizontal="center"/>
    </xf>
    <xf numFmtId="0" fontId="2" fillId="6" borderId="0" xfId="0" applyFont="1" applyFill="1"/>
    <xf numFmtId="14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 wrapText="1"/>
    </xf>
    <xf numFmtId="0" fontId="12" fillId="6" borderId="0" xfId="0" applyFont="1" applyFill="1" applyBorder="1" applyAlignment="1">
      <alignment horizontal="left" wrapText="1" indent="1"/>
    </xf>
    <xf numFmtId="43" fontId="2" fillId="6" borderId="0" xfId="0" applyNumberFormat="1" applyFont="1" applyFill="1" applyBorder="1" applyAlignment="1">
      <alignment horizontal="center"/>
    </xf>
    <xf numFmtId="44" fontId="2" fillId="6" borderId="0" xfId="0" applyNumberFormat="1" applyFont="1" applyFill="1" applyBorder="1" applyAlignment="1">
      <alignment horizontal="center"/>
    </xf>
    <xf numFmtId="14" fontId="10" fillId="6" borderId="0" xfId="0" applyNumberFormat="1" applyFont="1" applyFill="1" applyBorder="1" applyAlignment="1">
      <alignment horizontal="center"/>
    </xf>
    <xf numFmtId="44" fontId="10" fillId="6" borderId="0" xfId="0" applyNumberFormat="1" applyFont="1" applyFill="1" applyBorder="1" applyAlignment="1">
      <alignment horizontal="center"/>
    </xf>
    <xf numFmtId="44" fontId="2" fillId="6" borderId="0" xfId="0" applyNumberFormat="1" applyFont="1" applyFill="1" applyAlignment="1">
      <alignment horizontal="center"/>
    </xf>
    <xf numFmtId="44" fontId="2" fillId="5" borderId="0" xfId="0" applyNumberFormat="1" applyFont="1" applyFill="1" applyAlignment="1">
      <alignment horizontal="center"/>
    </xf>
    <xf numFmtId="43" fontId="2" fillId="5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left" wrapText="1"/>
    </xf>
    <xf numFmtId="0" fontId="12" fillId="6" borderId="0" xfId="0" applyFont="1" applyFill="1" applyBorder="1" applyAlignment="1">
      <alignment horizontal="left" wrapText="1"/>
    </xf>
    <xf numFmtId="0" fontId="1" fillId="0" borderId="0" xfId="0" applyFont="1"/>
    <xf numFmtId="14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14" fillId="0" borderId="11" xfId="0" applyNumberFormat="1" applyFont="1" applyBorder="1" applyAlignment="1">
      <alignment horizontal="left" vertical="center" wrapText="1"/>
    </xf>
    <xf numFmtId="14" fontId="14" fillId="5" borderId="12" xfId="0" applyNumberFormat="1" applyFont="1" applyFill="1" applyBorder="1" applyAlignment="1">
      <alignment horizontal="left" vertical="center" wrapText="1"/>
    </xf>
    <xf numFmtId="14" fontId="14" fillId="0" borderId="12" xfId="0" applyNumberFormat="1" applyFont="1" applyBorder="1" applyAlignment="1">
      <alignment horizontal="left" vertical="center" wrapText="1"/>
    </xf>
    <xf numFmtId="14" fontId="14" fillId="0" borderId="1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left" vertical="center" wrapText="1"/>
    </xf>
    <xf numFmtId="165" fontId="14" fillId="5" borderId="12" xfId="0" applyNumberFormat="1" applyFont="1" applyFill="1" applyBorder="1" applyAlignment="1">
      <alignment horizontal="left" vertical="center" wrapText="1"/>
    </xf>
    <xf numFmtId="165" fontId="14" fillId="0" borderId="12" xfId="0" applyNumberFormat="1" applyFont="1" applyBorder="1" applyAlignment="1">
      <alignment horizontal="left" vertical="center" wrapText="1"/>
    </xf>
    <xf numFmtId="165" fontId="14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13" fillId="0" borderId="8" xfId="0" applyNumberFormat="1" applyFont="1" applyBorder="1" applyAlignment="1">
      <alignment horizontal="left" vertical="center" wrapText="1"/>
    </xf>
    <xf numFmtId="14" fontId="13" fillId="0" borderId="9" xfId="0" applyNumberFormat="1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left" vertical="center" wrapText="1"/>
    </xf>
    <xf numFmtId="165" fontId="14" fillId="5" borderId="17" xfId="0" applyNumberFormat="1" applyFont="1" applyFill="1" applyBorder="1" applyAlignment="1">
      <alignment horizontal="left" vertical="center" wrapText="1"/>
    </xf>
    <xf numFmtId="165" fontId="14" fillId="0" borderId="17" xfId="0" applyNumberFormat="1" applyFont="1" applyBorder="1" applyAlignment="1">
      <alignment horizontal="left" vertical="center" wrapText="1"/>
    </xf>
    <xf numFmtId="165" fontId="14" fillId="0" borderId="14" xfId="0" applyNumberFormat="1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14" fontId="15" fillId="4" borderId="1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4" fillId="0" borderId="10" xfId="0" applyNumberFormat="1" applyFont="1" applyBorder="1" applyAlignment="1">
      <alignment horizontal="left" vertical="center" wrapText="1"/>
    </xf>
    <xf numFmtId="165" fontId="14" fillId="7" borderId="10" xfId="0" applyNumberFormat="1" applyFont="1" applyFill="1" applyBorder="1" applyAlignment="1">
      <alignment horizontal="left" vertical="center" wrapText="1"/>
    </xf>
    <xf numFmtId="14" fontId="19" fillId="8" borderId="21" xfId="0" applyNumberFormat="1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/>
    <xf numFmtId="0" fontId="18" fillId="0" borderId="0" xfId="0" applyFont="1" applyAlignment="1"/>
    <xf numFmtId="165" fontId="18" fillId="0" borderId="0" xfId="0" applyNumberFormat="1" applyFont="1" applyAlignment="1"/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0" applyFont="1"/>
    <xf numFmtId="165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center"/>
    </xf>
    <xf numFmtId="165" fontId="18" fillId="0" borderId="23" xfId="0" applyNumberFormat="1" applyFont="1" applyBorder="1" applyAlignment="1"/>
    <xf numFmtId="0" fontId="19" fillId="8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65" fontId="18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wrapText="1"/>
    </xf>
    <xf numFmtId="14" fontId="21" fillId="10" borderId="33" xfId="0" applyNumberFormat="1" applyFont="1" applyFill="1" applyBorder="1" applyAlignment="1" applyProtection="1">
      <alignment horizontal="left" wrapText="1"/>
      <protection locked="0"/>
    </xf>
    <xf numFmtId="0" fontId="21" fillId="10" borderId="10" xfId="0" applyFont="1" applyFill="1" applyBorder="1" applyAlignment="1" applyProtection="1">
      <alignment horizontal="left" wrapText="1"/>
      <protection locked="0"/>
    </xf>
    <xf numFmtId="14" fontId="21" fillId="0" borderId="33" xfId="0" applyNumberFormat="1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14" fontId="18" fillId="10" borderId="33" xfId="0" applyNumberFormat="1" applyFont="1" applyFill="1" applyBorder="1" applyAlignment="1" applyProtection="1">
      <alignment horizontal="left" wrapText="1"/>
      <protection locked="0"/>
    </xf>
    <xf numFmtId="14" fontId="21" fillId="10" borderId="36" xfId="0" applyNumberFormat="1" applyFont="1" applyFill="1" applyBorder="1" applyAlignment="1" applyProtection="1">
      <alignment horizontal="left" wrapText="1"/>
      <protection locked="0"/>
    </xf>
    <xf numFmtId="0" fontId="21" fillId="10" borderId="13" xfId="0" applyFont="1" applyFill="1" applyBorder="1" applyAlignment="1" applyProtection="1">
      <alignment horizontal="left" wrapText="1"/>
      <protection locked="0"/>
    </xf>
    <xf numFmtId="14" fontId="18" fillId="0" borderId="0" xfId="0" applyNumberFormat="1" applyFont="1" applyAlignment="1" applyProtection="1">
      <alignment wrapText="1"/>
    </xf>
    <xf numFmtId="0" fontId="18" fillId="0" borderId="0" xfId="0" applyFont="1" applyAlignment="1" applyProtection="1">
      <alignment wrapText="1"/>
    </xf>
    <xf numFmtId="165" fontId="18" fillId="0" borderId="0" xfId="0" applyNumberFormat="1" applyFont="1" applyAlignment="1" applyProtection="1">
      <alignment wrapText="1"/>
    </xf>
    <xf numFmtId="165" fontId="18" fillId="6" borderId="0" xfId="0" applyNumberFormat="1" applyFont="1" applyFill="1" applyBorder="1" applyAlignment="1" applyProtection="1">
      <alignment wrapText="1"/>
    </xf>
    <xf numFmtId="14" fontId="18" fillId="0" borderId="45" xfId="0" applyNumberFormat="1" applyFont="1" applyBorder="1" applyAlignment="1" applyProtection="1">
      <alignment horizontal="left" wrapText="1"/>
    </xf>
    <xf numFmtId="165" fontId="18" fillId="0" borderId="10" xfId="0" applyNumberFormat="1" applyFont="1" applyBorder="1" applyAlignment="1" applyProtection="1">
      <alignment wrapText="1"/>
    </xf>
    <xf numFmtId="14" fontId="18" fillId="0" borderId="10" xfId="0" applyNumberFormat="1" applyFont="1" applyBorder="1" applyAlignment="1" applyProtection="1">
      <alignment wrapText="1"/>
    </xf>
    <xf numFmtId="14" fontId="18" fillId="0" borderId="10" xfId="0" applyNumberFormat="1" applyFont="1" applyBorder="1" applyAlignment="1" applyProtection="1">
      <alignment horizontal="left" wrapText="1"/>
    </xf>
    <xf numFmtId="14" fontId="19" fillId="8" borderId="2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wrapText="1"/>
    </xf>
    <xf numFmtId="165" fontId="18" fillId="1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Border="1" applyAlignment="1" applyProtection="1">
      <alignment horizontal="left" wrapText="1"/>
    </xf>
    <xf numFmtId="165" fontId="18" fillId="0" borderId="10" xfId="0" applyNumberFormat="1" applyFont="1" applyBorder="1" applyAlignment="1" applyProtection="1">
      <alignment horizontal="left"/>
      <protection locked="0"/>
    </xf>
    <xf numFmtId="14" fontId="18" fillId="9" borderId="20" xfId="0" applyNumberFormat="1" applyFont="1" applyFill="1" applyBorder="1" applyAlignment="1" applyProtection="1">
      <alignment horizontal="left"/>
      <protection locked="0"/>
    </xf>
    <xf numFmtId="0" fontId="18" fillId="9" borderId="20" xfId="0" applyFont="1" applyFill="1" applyBorder="1" applyAlignment="1" applyProtection="1">
      <alignment horizontal="left"/>
      <protection locked="0"/>
    </xf>
    <xf numFmtId="0" fontId="20" fillId="9" borderId="20" xfId="0" applyFont="1" applyFill="1" applyBorder="1" applyAlignment="1" applyProtection="1">
      <alignment horizontal="left"/>
      <protection locked="0"/>
    </xf>
    <xf numFmtId="14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protection locked="0"/>
    </xf>
    <xf numFmtId="165" fontId="22" fillId="9" borderId="27" xfId="0" applyNumberFormat="1" applyFont="1" applyFill="1" applyBorder="1" applyAlignment="1" applyProtection="1"/>
    <xf numFmtId="0" fontId="18" fillId="0" borderId="0" xfId="0" applyFont="1" applyFill="1" applyAlignment="1" applyProtection="1">
      <alignment horizontal="left" wrapText="1"/>
    </xf>
    <xf numFmtId="14" fontId="21" fillId="0" borderId="38" xfId="0" applyNumberFormat="1" applyFont="1" applyFill="1" applyBorder="1" applyAlignment="1" applyProtection="1">
      <alignment horizontal="center" vertical="center" wrapText="1"/>
    </xf>
    <xf numFmtId="14" fontId="21" fillId="0" borderId="39" xfId="0" applyNumberFormat="1" applyFont="1" applyFill="1" applyBorder="1" applyAlignment="1" applyProtection="1">
      <alignment horizontal="center" vertical="center" wrapText="1"/>
    </xf>
    <xf numFmtId="14" fontId="21" fillId="0" borderId="40" xfId="0" applyNumberFormat="1" applyFont="1" applyFill="1" applyBorder="1" applyAlignment="1" applyProtection="1">
      <alignment horizontal="center" vertical="center" wrapText="1"/>
    </xf>
    <xf numFmtId="14" fontId="21" fillId="8" borderId="41" xfId="0" applyNumberFormat="1" applyFont="1" applyFill="1" applyBorder="1" applyAlignment="1" applyProtection="1">
      <alignment horizontal="left" wrapText="1"/>
    </xf>
    <xf numFmtId="0" fontId="25" fillId="8" borderId="11" xfId="0" applyFont="1" applyFill="1" applyBorder="1" applyAlignment="1" applyProtection="1">
      <alignment horizontal="right" wrapText="1"/>
    </xf>
    <xf numFmtId="165" fontId="25" fillId="8" borderId="11" xfId="0" applyNumberFormat="1" applyFont="1" applyFill="1" applyBorder="1" applyAlignment="1" applyProtection="1">
      <alignment horizontal="left" wrapText="1"/>
    </xf>
    <xf numFmtId="165" fontId="25" fillId="8" borderId="30" xfId="0" applyNumberFormat="1" applyFont="1" applyFill="1" applyBorder="1" applyAlignment="1" applyProtection="1">
      <alignment horizontal="left" wrapText="1"/>
    </xf>
    <xf numFmtId="14" fontId="21" fillId="0" borderId="38" xfId="0" applyNumberFormat="1" applyFont="1" applyFill="1" applyBorder="1" applyAlignment="1" applyProtection="1">
      <alignment horizontal="left" wrapText="1"/>
    </xf>
    <xf numFmtId="0" fontId="21" fillId="0" borderId="39" xfId="0" applyFont="1" applyFill="1" applyBorder="1" applyAlignment="1" applyProtection="1">
      <alignment horizontal="left" wrapText="1"/>
    </xf>
    <xf numFmtId="165" fontId="21" fillId="0" borderId="39" xfId="0" applyNumberFormat="1" applyFont="1" applyFill="1" applyBorder="1" applyAlignment="1" applyProtection="1">
      <alignment horizontal="left" wrapText="1"/>
    </xf>
    <xf numFmtId="165" fontId="21" fillId="0" borderId="40" xfId="0" applyNumberFormat="1" applyFont="1" applyFill="1" applyBorder="1" applyAlignment="1" applyProtection="1">
      <alignment wrapText="1"/>
    </xf>
    <xf numFmtId="165" fontId="28" fillId="0" borderId="0" xfId="0" applyNumberFormat="1" applyFont="1" applyAlignment="1" applyProtection="1">
      <alignment horizontal="left" wrapText="1"/>
    </xf>
    <xf numFmtId="0" fontId="23" fillId="0" borderId="0" xfId="0" applyFont="1" applyAlignment="1"/>
    <xf numFmtId="0" fontId="24" fillId="8" borderId="21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protection locked="0"/>
    </xf>
    <xf numFmtId="0" fontId="20" fillId="9" borderId="23" xfId="0" applyFont="1" applyFill="1" applyBorder="1" applyAlignment="1" applyProtection="1">
      <alignment horizontal="left"/>
      <protection locked="0"/>
    </xf>
    <xf numFmtId="165" fontId="22" fillId="0" borderId="27" xfId="0" applyNumberFormat="1" applyFont="1" applyBorder="1" applyAlignment="1" applyProtection="1"/>
    <xf numFmtId="14" fontId="27" fillId="8" borderId="48" xfId="0" applyNumberFormat="1" applyFont="1" applyFill="1" applyBorder="1" applyAlignment="1" applyProtection="1">
      <alignment horizontal="center" vertical="center" wrapText="1"/>
    </xf>
    <xf numFmtId="0" fontId="27" fillId="8" borderId="48" xfId="0" applyNumberFormat="1" applyFont="1" applyFill="1" applyBorder="1" applyAlignment="1" applyProtection="1">
      <alignment horizontal="center" vertical="center" wrapText="1"/>
    </xf>
    <xf numFmtId="165" fontId="27" fillId="8" borderId="48" xfId="0" applyNumberFormat="1" applyFont="1" applyFill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protection locked="0"/>
    </xf>
    <xf numFmtId="14" fontId="18" fillId="0" borderId="10" xfId="0" applyNumberFormat="1" applyFont="1" applyBorder="1" applyAlignment="1" applyProtection="1">
      <alignment horizontal="left"/>
      <protection locked="0"/>
    </xf>
    <xf numFmtId="14" fontId="18" fillId="6" borderId="20" xfId="0" applyNumberFormat="1" applyFont="1" applyFill="1" applyBorder="1" applyAlignment="1" applyProtection="1">
      <alignment horizontal="left"/>
      <protection locked="0"/>
    </xf>
    <xf numFmtId="0" fontId="18" fillId="6" borderId="20" xfId="0" applyFont="1" applyFill="1" applyBorder="1" applyAlignment="1" applyProtection="1">
      <alignment horizontal="left"/>
      <protection locked="0"/>
    </xf>
    <xf numFmtId="0" fontId="23" fillId="6" borderId="20" xfId="0" applyFont="1" applyFill="1" applyBorder="1" applyAlignment="1" applyProtection="1">
      <alignment horizontal="left"/>
      <protection locked="0"/>
    </xf>
    <xf numFmtId="0" fontId="20" fillId="6" borderId="20" xfId="0" applyFont="1" applyFill="1" applyBorder="1" applyAlignment="1" applyProtection="1">
      <alignment horizontal="left"/>
      <protection locked="0"/>
    </xf>
    <xf numFmtId="0" fontId="20" fillId="6" borderId="23" xfId="0" applyFont="1" applyFill="1" applyBorder="1" applyAlignment="1" applyProtection="1">
      <alignment horizontal="left"/>
      <protection locked="0"/>
    </xf>
    <xf numFmtId="165" fontId="19" fillId="8" borderId="22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Alignment="1" applyProtection="1">
      <protection locked="0"/>
    </xf>
    <xf numFmtId="14" fontId="0" fillId="0" borderId="0" xfId="0" applyNumberFormat="1"/>
    <xf numFmtId="165" fontId="21" fillId="10" borderId="37" xfId="0" applyNumberFormat="1" applyFont="1" applyFill="1" applyBorder="1" applyAlignment="1" applyProtection="1">
      <alignment wrapText="1"/>
      <protection locked="0"/>
    </xf>
    <xf numFmtId="165" fontId="21" fillId="10" borderId="46" xfId="0" applyNumberFormat="1" applyFont="1" applyFill="1" applyBorder="1" applyAlignment="1" applyProtection="1">
      <alignment wrapText="1"/>
      <protection locked="0"/>
    </xf>
    <xf numFmtId="165" fontId="21" fillId="0" borderId="46" xfId="0" applyNumberFormat="1" applyFont="1" applyBorder="1" applyAlignment="1" applyProtection="1">
      <alignment wrapText="1"/>
      <protection locked="0"/>
    </xf>
    <xf numFmtId="0" fontId="18" fillId="0" borderId="33" xfId="0" applyFont="1" applyBorder="1" applyAlignment="1" applyProtection="1">
      <protection locked="0"/>
    </xf>
    <xf numFmtId="0" fontId="18" fillId="9" borderId="34" xfId="0" applyFont="1" applyFill="1" applyBorder="1" applyAlignment="1" applyProtection="1">
      <protection locked="0"/>
    </xf>
    <xf numFmtId="0" fontId="19" fillId="8" borderId="53" xfId="0" applyFont="1" applyFill="1" applyBorder="1" applyAlignment="1" applyProtection="1">
      <alignment horizontal="center" vertical="center" wrapText="1"/>
    </xf>
    <xf numFmtId="0" fontId="19" fillId="8" borderId="54" xfId="0" applyFont="1" applyFill="1" applyBorder="1" applyAlignment="1" applyProtection="1">
      <alignment horizontal="center" vertical="center" wrapText="1"/>
    </xf>
    <xf numFmtId="0" fontId="24" fillId="8" borderId="48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165" fontId="21" fillId="10" borderId="10" xfId="0" applyNumberFormat="1" applyFont="1" applyFill="1" applyBorder="1" applyAlignment="1" applyProtection="1">
      <alignment wrapText="1"/>
      <protection locked="0"/>
    </xf>
    <xf numFmtId="0" fontId="29" fillId="0" borderId="0" xfId="0" applyFont="1" applyAlignment="1">
      <alignment wrapText="1"/>
    </xf>
    <xf numFmtId="165" fontId="18" fillId="0" borderId="10" xfId="0" applyNumberFormat="1" applyFont="1" applyBorder="1" applyAlignment="1"/>
    <xf numFmtId="165" fontId="18" fillId="0" borderId="55" xfId="0" applyNumberFormat="1" applyFont="1" applyBorder="1" applyAlignment="1" applyProtection="1">
      <alignment wrapText="1"/>
      <protection locked="0"/>
    </xf>
    <xf numFmtId="165" fontId="21" fillId="0" borderId="56" xfId="0" applyNumberFormat="1" applyFont="1" applyBorder="1" applyAlignment="1" applyProtection="1">
      <alignment wrapText="1"/>
      <protection locked="0"/>
    </xf>
    <xf numFmtId="14" fontId="18" fillId="0" borderId="57" xfId="0" applyNumberFormat="1" applyFont="1" applyBorder="1" applyAlignment="1" applyProtection="1">
      <alignment horizontal="left" wrapText="1"/>
    </xf>
    <xf numFmtId="0" fontId="18" fillId="0" borderId="58" xfId="0" applyFont="1" applyBorder="1" applyAlignment="1" applyProtection="1">
      <alignment horizontal="left" wrapText="1"/>
      <protection locked="0"/>
    </xf>
    <xf numFmtId="165" fontId="18" fillId="0" borderId="58" xfId="0" applyNumberFormat="1" applyFont="1" applyBorder="1" applyAlignment="1" applyProtection="1">
      <alignment horizontal="left" wrapText="1"/>
    </xf>
    <xf numFmtId="14" fontId="21" fillId="0" borderId="36" xfId="0" applyNumberFormat="1" applyFont="1" applyBorder="1" applyAlignment="1" applyProtection="1">
      <alignment horizontal="left" wrapText="1"/>
    </xf>
    <xf numFmtId="0" fontId="21" fillId="0" borderId="13" xfId="0" applyFont="1" applyBorder="1" applyAlignment="1" applyProtection="1">
      <alignment horizontal="left" wrapText="1"/>
      <protection locked="0"/>
    </xf>
    <xf numFmtId="165" fontId="18" fillId="0" borderId="13" xfId="0" applyNumberFormat="1" applyFont="1" applyBorder="1" applyAlignment="1" applyProtection="1">
      <alignment horizontal="left" wrapText="1"/>
    </xf>
    <xf numFmtId="14" fontId="21" fillId="10" borderId="10" xfId="0" applyNumberFormat="1" applyFont="1" applyFill="1" applyBorder="1" applyAlignment="1" applyProtection="1">
      <alignment horizontal="left" wrapText="1"/>
    </xf>
    <xf numFmtId="14" fontId="21" fillId="0" borderId="10" xfId="0" applyNumberFormat="1" applyFont="1" applyBorder="1" applyAlignment="1" applyProtection="1">
      <alignment horizontal="left" wrapText="1"/>
    </xf>
    <xf numFmtId="165" fontId="21" fillId="0" borderId="10" xfId="0" applyNumberFormat="1" applyFont="1" applyBorder="1" applyAlignment="1" applyProtection="1">
      <alignment wrapText="1"/>
      <protection locked="0"/>
    </xf>
    <xf numFmtId="14" fontId="18" fillId="10" borderId="10" xfId="0" applyNumberFormat="1" applyFont="1" applyFill="1" applyBorder="1" applyAlignment="1" applyProtection="1">
      <alignment horizontal="left" wrapText="1"/>
    </xf>
    <xf numFmtId="165" fontId="18" fillId="6" borderId="58" xfId="0" applyNumberFormat="1" applyFont="1" applyFill="1" applyBorder="1" applyAlignment="1" applyProtection="1">
      <alignment horizontal="left" wrapText="1"/>
    </xf>
    <xf numFmtId="0" fontId="23" fillId="0" borderId="10" xfId="0" applyFont="1" applyBorder="1" applyAlignment="1" applyProtection="1">
      <protection locked="0"/>
    </xf>
    <xf numFmtId="0" fontId="23" fillId="0" borderId="52" xfId="0" applyFont="1" applyBorder="1" applyAlignment="1" applyProtection="1">
      <protection locked="0"/>
    </xf>
    <xf numFmtId="165" fontId="18" fillId="0" borderId="0" xfId="0" applyNumberFormat="1" applyFont="1" applyBorder="1" applyAlignment="1"/>
    <xf numFmtId="0" fontId="18" fillId="0" borderId="0" xfId="0" applyFont="1" applyBorder="1" applyAlignment="1"/>
    <xf numFmtId="14" fontId="18" fillId="3" borderId="20" xfId="0" applyNumberFormat="1" applyFont="1" applyFill="1" applyBorder="1" applyAlignment="1" applyProtection="1">
      <alignment horizontal="left"/>
      <protection locked="0"/>
    </xf>
    <xf numFmtId="0" fontId="18" fillId="3" borderId="20" xfId="0" applyFont="1" applyFill="1" applyBorder="1" applyAlignment="1" applyProtection="1">
      <alignment horizontal="left"/>
      <protection locked="0"/>
    </xf>
    <xf numFmtId="0" fontId="23" fillId="3" borderId="20" xfId="0" applyFont="1" applyFill="1" applyBorder="1" applyAlignment="1" applyProtection="1">
      <alignment horizontal="left"/>
      <protection locked="0"/>
    </xf>
    <xf numFmtId="0" fontId="20" fillId="3" borderId="20" xfId="0" applyFont="1" applyFill="1" applyBorder="1" applyAlignment="1" applyProtection="1">
      <alignment horizontal="left"/>
      <protection locked="0"/>
    </xf>
    <xf numFmtId="165" fontId="18" fillId="3" borderId="23" xfId="0" applyNumberFormat="1" applyFont="1" applyFill="1" applyBorder="1" applyAlignment="1" applyProtection="1">
      <protection locked="0"/>
    </xf>
    <xf numFmtId="165" fontId="22" fillId="3" borderId="26" xfId="0" applyNumberFormat="1" applyFont="1" applyFill="1" applyBorder="1" applyAlignment="1" applyProtection="1"/>
    <xf numFmtId="0" fontId="20" fillId="3" borderId="23" xfId="0" applyFont="1" applyFill="1" applyBorder="1" applyAlignment="1" applyProtection="1">
      <alignment horizontal="left"/>
      <protection locked="0"/>
    </xf>
    <xf numFmtId="165" fontId="18" fillId="3" borderId="45" xfId="0" applyNumberFormat="1" applyFont="1" applyFill="1" applyBorder="1" applyAlignment="1" applyProtection="1">
      <protection locked="0"/>
    </xf>
    <xf numFmtId="165" fontId="21" fillId="10" borderId="14" xfId="0" applyNumberFormat="1" applyFont="1" applyFill="1" applyBorder="1" applyAlignment="1" applyProtection="1">
      <alignment horizontal="left"/>
      <protection locked="0"/>
    </xf>
    <xf numFmtId="165" fontId="21" fillId="10" borderId="0" xfId="0" applyNumberFormat="1" applyFont="1" applyFill="1" applyProtection="1">
      <protection locked="0"/>
    </xf>
    <xf numFmtId="165" fontId="21" fillId="10" borderId="8" xfId="0" applyNumberFormat="1" applyFont="1" applyFill="1" applyBorder="1" applyProtection="1">
      <protection locked="0"/>
    </xf>
    <xf numFmtId="165" fontId="21" fillId="10" borderId="59" xfId="0" applyNumberFormat="1" applyFont="1" applyFill="1" applyBorder="1" applyProtection="1">
      <protection locked="0"/>
    </xf>
    <xf numFmtId="165" fontId="21" fillId="0" borderId="45" xfId="0" applyNumberFormat="1" applyFont="1" applyBorder="1" applyAlignment="1" applyProtection="1">
      <alignment horizontal="left"/>
      <protection locked="0"/>
    </xf>
    <xf numFmtId="165" fontId="21" fillId="0" borderId="9" xfId="0" applyNumberFormat="1" applyFont="1" applyBorder="1" applyProtection="1">
      <protection locked="0"/>
    </xf>
    <xf numFmtId="165" fontId="21" fillId="0" borderId="47" xfId="0" applyNumberFormat="1" applyFont="1" applyBorder="1" applyProtection="1">
      <protection locked="0"/>
    </xf>
    <xf numFmtId="165" fontId="21" fillId="10" borderId="45" xfId="0" applyNumberFormat="1" applyFont="1" applyFill="1" applyBorder="1" applyAlignment="1" applyProtection="1">
      <alignment horizontal="left"/>
      <protection locked="0"/>
    </xf>
    <xf numFmtId="165" fontId="21" fillId="10" borderId="9" xfId="0" applyNumberFormat="1" applyFont="1" applyFill="1" applyBorder="1" applyProtection="1">
      <protection locked="0"/>
    </xf>
    <xf numFmtId="165" fontId="21" fillId="10" borderId="47" xfId="0" applyNumberFormat="1" applyFont="1" applyFill="1" applyBorder="1" applyProtection="1">
      <protection locked="0"/>
    </xf>
    <xf numFmtId="14" fontId="21" fillId="10" borderId="47" xfId="0" applyNumberFormat="1" applyFont="1" applyFill="1" applyBorder="1" applyAlignment="1" applyProtection="1">
      <alignment horizontal="left" wrapText="1"/>
      <protection locked="0"/>
    </xf>
    <xf numFmtId="14" fontId="21" fillId="0" borderId="47" xfId="0" applyNumberFormat="1" applyFont="1" applyBorder="1" applyAlignment="1" applyProtection="1">
      <alignment horizontal="left" wrapText="1"/>
      <protection locked="0"/>
    </xf>
    <xf numFmtId="14" fontId="21" fillId="6" borderId="47" xfId="0" applyNumberFormat="1" applyFont="1" applyFill="1" applyBorder="1" applyAlignment="1" applyProtection="1">
      <alignment horizontal="left" wrapText="1"/>
      <protection locked="0"/>
    </xf>
    <xf numFmtId="0" fontId="21" fillId="6" borderId="10" xfId="0" applyFont="1" applyFill="1" applyBorder="1" applyAlignment="1" applyProtection="1">
      <alignment horizontal="left" wrapText="1"/>
      <protection locked="0"/>
    </xf>
    <xf numFmtId="165" fontId="21" fillId="6" borderId="45" xfId="0" applyNumberFormat="1" applyFont="1" applyFill="1" applyBorder="1" applyAlignment="1" applyProtection="1">
      <alignment horizontal="left"/>
      <protection locked="0"/>
    </xf>
    <xf numFmtId="165" fontId="21" fillId="6" borderId="9" xfId="0" applyNumberFormat="1" applyFont="1" applyFill="1" applyBorder="1" applyProtection="1">
      <protection locked="0"/>
    </xf>
    <xf numFmtId="165" fontId="21" fillId="6" borderId="47" xfId="0" applyNumberFormat="1" applyFont="1" applyFill="1" applyBorder="1" applyProtection="1">
      <protection locked="0"/>
    </xf>
    <xf numFmtId="165" fontId="21" fillId="6" borderId="46" xfId="0" applyNumberFormat="1" applyFont="1" applyFill="1" applyBorder="1" applyAlignment="1" applyProtection="1">
      <alignment wrapText="1"/>
      <protection locked="0"/>
    </xf>
    <xf numFmtId="0" fontId="18" fillId="0" borderId="49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14" fontId="21" fillId="8" borderId="42" xfId="0" applyNumberFormat="1" applyFont="1" applyFill="1" applyBorder="1" applyAlignment="1">
      <alignment horizontal="left" wrapText="1"/>
    </xf>
    <xf numFmtId="0" fontId="21" fillId="8" borderId="43" xfId="0" applyFont="1" applyFill="1" applyBorder="1" applyAlignment="1">
      <alignment horizontal="left" wrapText="1"/>
    </xf>
    <xf numFmtId="0" fontId="25" fillId="8" borderId="35" xfId="0" applyFont="1" applyFill="1" applyBorder="1" applyAlignment="1">
      <alignment horizontal="left" wrapText="1"/>
    </xf>
    <xf numFmtId="165" fontId="25" fillId="8" borderId="35" xfId="0" applyNumberFormat="1" applyFont="1" applyFill="1" applyBorder="1" applyAlignment="1">
      <alignment horizontal="left" wrapText="1"/>
    </xf>
    <xf numFmtId="165" fontId="21" fillId="8" borderId="43" xfId="0" applyNumberFormat="1" applyFont="1" applyFill="1" applyBorder="1" applyAlignment="1">
      <alignment wrapText="1"/>
    </xf>
    <xf numFmtId="165" fontId="21" fillId="8" borderId="44" xfId="0" applyNumberFormat="1" applyFont="1" applyFill="1" applyBorder="1" applyAlignment="1">
      <alignment wrapText="1"/>
    </xf>
    <xf numFmtId="1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25" fillId="8" borderId="31" xfId="0" applyFont="1" applyFill="1" applyBorder="1" applyAlignment="1">
      <alignment wrapText="1"/>
    </xf>
    <xf numFmtId="165" fontId="25" fillId="8" borderId="32" xfId="0" applyNumberFormat="1" applyFont="1" applyFill="1" applyBorder="1" applyAlignment="1">
      <alignment horizontal="left" wrapText="1"/>
    </xf>
    <xf numFmtId="165" fontId="21" fillId="0" borderId="0" xfId="0" applyNumberFormat="1" applyFont="1" applyAlignment="1">
      <alignment wrapText="1"/>
    </xf>
    <xf numFmtId="165" fontId="21" fillId="0" borderId="0" xfId="0" applyNumberFormat="1" applyFont="1" applyAlignment="1">
      <alignment horizontal="right" wrapText="1"/>
    </xf>
    <xf numFmtId="165" fontId="18" fillId="0" borderId="0" xfId="0" applyNumberFormat="1" applyFont="1" applyAlignment="1">
      <alignment horizontal="left" wrapText="1"/>
    </xf>
    <xf numFmtId="0" fontId="21" fillId="0" borderId="41" xfId="0" applyFont="1" applyBorder="1" applyAlignment="1">
      <alignment wrapText="1"/>
    </xf>
    <xf numFmtId="165" fontId="21" fillId="0" borderId="30" xfId="0" applyNumberFormat="1" applyFont="1" applyBorder="1" applyAlignment="1">
      <alignment horizontal="left" wrapText="1"/>
    </xf>
    <xf numFmtId="165" fontId="18" fillId="0" borderId="0" xfId="0" applyNumberFormat="1" applyFont="1" applyAlignment="1">
      <alignment wrapText="1"/>
    </xf>
    <xf numFmtId="165" fontId="21" fillId="0" borderId="8" xfId="0" applyNumberFormat="1" applyFont="1" applyBorder="1" applyAlignment="1">
      <alignment wrapText="1"/>
    </xf>
    <xf numFmtId="0" fontId="28" fillId="0" borderId="34" xfId="0" applyFont="1" applyBorder="1" applyAlignment="1">
      <alignment wrapText="1"/>
    </xf>
    <xf numFmtId="165" fontId="28" fillId="0" borderId="24" xfId="0" applyNumberFormat="1" applyFont="1" applyBorder="1" applyAlignment="1">
      <alignment wrapText="1"/>
    </xf>
    <xf numFmtId="165" fontId="23" fillId="0" borderId="0" xfId="0" applyNumberFormat="1" applyFont="1" applyAlignment="1">
      <alignment vertical="center" wrapText="1"/>
    </xf>
    <xf numFmtId="165" fontId="23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top" wrapText="1"/>
    </xf>
    <xf numFmtId="165" fontId="27" fillId="8" borderId="40" xfId="0" applyNumberFormat="1" applyFont="1" applyFill="1" applyBorder="1" applyAlignment="1" applyProtection="1">
      <alignment horizontal="center" vertical="center" wrapText="1"/>
    </xf>
    <xf numFmtId="165" fontId="18" fillId="3" borderId="0" xfId="0" applyNumberFormat="1" applyFont="1" applyFill="1" applyAlignment="1"/>
    <xf numFmtId="1" fontId="18" fillId="3" borderId="20" xfId="0" applyNumberFormat="1" applyFont="1" applyFill="1" applyBorder="1" applyAlignment="1" applyProtection="1">
      <alignment horizontal="left"/>
      <protection locked="0"/>
    </xf>
    <xf numFmtId="165" fontId="23" fillId="0" borderId="28" xfId="0" applyNumberFormat="1" applyFont="1" applyBorder="1" applyAlignment="1">
      <alignment horizontal="center" vertical="top" wrapText="1"/>
    </xf>
    <xf numFmtId="165" fontId="18" fillId="6" borderId="10" xfId="0" applyNumberFormat="1" applyFont="1" applyFill="1" applyBorder="1" applyAlignment="1" applyProtection="1">
      <alignment horizontal="center" wrapText="1"/>
    </xf>
    <xf numFmtId="14" fontId="26" fillId="8" borderId="38" xfId="0" applyNumberFormat="1" applyFont="1" applyFill="1" applyBorder="1" applyAlignment="1" applyProtection="1">
      <alignment horizontal="center" vertical="center" wrapText="1"/>
    </xf>
    <xf numFmtId="14" fontId="26" fillId="8" borderId="39" xfId="0" applyNumberFormat="1" applyFont="1" applyFill="1" applyBorder="1" applyAlignment="1" applyProtection="1">
      <alignment horizontal="center" vertical="center" wrapText="1"/>
    </xf>
    <xf numFmtId="14" fontId="26" fillId="8" borderId="40" xfId="0" applyNumberFormat="1" applyFont="1" applyFill="1" applyBorder="1" applyAlignment="1" applyProtection="1">
      <alignment horizontal="center" vertical="center" wrapText="1"/>
    </xf>
    <xf numFmtId="165" fontId="18" fillId="0" borderId="10" xfId="0" applyNumberFormat="1" applyFont="1" applyBorder="1" applyAlignment="1" applyProtection="1">
      <alignment horizontal="center" wrapText="1"/>
    </xf>
    <xf numFmtId="0" fontId="18" fillId="0" borderId="10" xfId="0" applyNumberFormat="1" applyFont="1" applyBorder="1" applyAlignment="1" applyProtection="1">
      <alignment horizontal="center" wrapText="1"/>
    </xf>
    <xf numFmtId="0" fontId="18" fillId="0" borderId="10" xfId="0" applyFont="1" applyBorder="1" applyAlignment="1" applyProtection="1">
      <alignment horizontal="center" wrapText="1"/>
    </xf>
    <xf numFmtId="0" fontId="18" fillId="0" borderId="47" xfId="0" applyFont="1" applyBorder="1" applyAlignment="1" applyProtection="1">
      <alignment horizontal="center" wrapText="1"/>
    </xf>
    <xf numFmtId="165" fontId="27" fillId="8" borderId="38" xfId="0" applyNumberFormat="1" applyFont="1" applyFill="1" applyBorder="1" applyAlignment="1" applyProtection="1">
      <alignment horizontal="center" vertical="center" wrapText="1"/>
    </xf>
    <xf numFmtId="165" fontId="27" fillId="8" borderId="39" xfId="0" applyNumberFormat="1" applyFont="1" applyFill="1" applyBorder="1" applyAlignment="1" applyProtection="1">
      <alignment horizontal="center" vertical="center" wrapText="1"/>
    </xf>
    <xf numFmtId="165" fontId="27" fillId="8" borderId="60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Alignment="1">
      <alignment horizontal="center"/>
    </xf>
    <xf numFmtId="14" fontId="18" fillId="0" borderId="23" xfId="0" applyNumberFormat="1" applyFont="1" applyBorder="1" applyAlignment="1">
      <alignment horizontal="center"/>
    </xf>
    <xf numFmtId="14" fontId="18" fillId="0" borderId="29" xfId="0" applyNumberFormat="1" applyFont="1" applyBorder="1" applyAlignment="1">
      <alignment horizontal="center"/>
    </xf>
    <xf numFmtId="14" fontId="18" fillId="0" borderId="51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/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61" xfId="0" applyFont="1" applyBorder="1" applyAlignment="1">
      <alignment horizontal="center"/>
    </xf>
  </cellXfs>
  <cellStyles count="1">
    <cellStyle name="Normal" xfId="0" builtinId="0"/>
  </cellStyles>
  <dxfs count="32"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9"/>
        <name val="Tahoma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99CCFF"/>
      <color rgb="FF4C4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301625</xdr:colOff>
      <xdr:row>0</xdr:row>
      <xdr:rowOff>71438</xdr:rowOff>
    </xdr:from>
    <xdr:to>
      <xdr:col>3</xdr:col>
      <xdr:colOff>831706</xdr:colOff>
      <xdr:row>5</xdr:row>
      <xdr:rowOff>8955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852287-61C2-4C1A-A89B-E5E7E85DB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9313" y="71438"/>
          <a:ext cx="530081" cy="60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1327152</xdr:colOff>
      <xdr:row>0</xdr:row>
      <xdr:rowOff>24383</xdr:rowOff>
    </xdr:from>
    <xdr:to>
      <xdr:col>10</xdr:col>
      <xdr:colOff>1857233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4A5EA8-899B-472C-92F2-725CD2B76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852" y="24383"/>
          <a:ext cx="530081" cy="604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161925</xdr:rowOff>
    </xdr:from>
    <xdr:to>
      <xdr:col>2</xdr:col>
      <xdr:colOff>776003</xdr:colOff>
      <xdr:row>4</xdr:row>
      <xdr:rowOff>38099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0CD608-0109-4751-A245-FCA972B9F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71475"/>
          <a:ext cx="633128" cy="714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457201</xdr:colOff>
      <xdr:row>2</xdr:row>
      <xdr:rowOff>0</xdr:rowOff>
    </xdr:to>
    <xdr:pic>
      <xdr:nvPicPr>
        <xdr:cNvPr id="5" name="Picture 4" descr="energy_group_in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N44" totalsRowCount="1" headerRowDxfId="31" dataDxfId="30">
  <autoFilter ref="B8:N43" xr:uid="{00000000-0009-0000-0100-000001000000}"/>
  <tableColumns count="13">
    <tableColumn id="1" xr3:uid="{00000000-0010-0000-0000-000001000000}" name="Date" dataDxfId="29" totalsRowDxfId="28"/>
    <tableColumn id="2" xr3:uid="{00000000-0010-0000-0000-000002000000}" name="Contract" dataDxfId="27" totalsRowDxfId="26"/>
    <tableColumn id="3" xr3:uid="{00000000-0010-0000-0000-000003000000}" name="Description" dataDxfId="25" totalsRowDxfId="24"/>
    <tableColumn id="4" xr3:uid="{00000000-0010-0000-0000-000004000000}" name="Hotel" totalsRowFunction="sum" dataDxfId="23" totalsRowDxfId="22"/>
    <tableColumn id="5" xr3:uid="{00000000-0010-0000-0000-000005000000}" name="Fuel" totalsRowFunction="sum" dataDxfId="21" totalsRowDxfId="20"/>
    <tableColumn id="6" xr3:uid="{00000000-0010-0000-0000-000006000000}" name="Meals" totalsRowFunction="sum" dataDxfId="19" totalsRowDxfId="18"/>
    <tableColumn id="7" xr3:uid="{00000000-0010-0000-0000-000007000000}" name="Field Expense" totalsRowFunction="sum" dataDxfId="17" totalsRowDxfId="16"/>
    <tableColumn id="8" xr3:uid="{00000000-0010-0000-0000-000008000000}" name="Truck Repairs" totalsRowFunction="sum" dataDxfId="15" totalsRowDxfId="14"/>
    <tableColumn id="9" xr3:uid="{00000000-0010-0000-0000-000009000000}" name="Entertainment" totalsRowFunction="sum" dataDxfId="13" totalsRowDxfId="12"/>
    <tableColumn id="10" xr3:uid="{00000000-0010-0000-0000-00000A000000}" name="Utilities" totalsRowFunction="sum" dataDxfId="11" totalsRowDxfId="10"/>
    <tableColumn id="11" xr3:uid="{00000000-0010-0000-0000-00000B000000}" name="Misc." totalsRowFunction="sum" dataDxfId="9" totalsRowDxfId="8"/>
    <tableColumn id="12" xr3:uid="{00000000-0010-0000-0000-00000C000000}" name="Total" dataDxfId="7" totalsRowDxfId="6">
      <calculatedColumnFormula>SUM(E9:L9)</calculatedColumnFormula>
    </tableColumn>
    <tableColumn id="13" xr3:uid="{00000000-0010-0000-0000-00000D000000}" name="Transaction $" dataDxfId="5" totalsRowDxfId="4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4F54-AE31-4388-A065-07603B13E1C8}">
  <dimension ref="A1:AG118"/>
  <sheetViews>
    <sheetView showGridLines="0" tabSelected="1" zoomScale="120" zoomScaleNormal="120" workbookViewId="0">
      <pane ySplit="7" topLeftCell="A8" activePane="bottomLeft" state="frozen"/>
      <selection pane="bottomLeft" activeCell="AH20" sqref="AH20"/>
    </sheetView>
  </sheetViews>
  <sheetFormatPr defaultRowHeight="12" x14ac:dyDescent="0.2"/>
  <cols>
    <col min="1" max="1" width="9.42578125" style="105" customWidth="1"/>
    <col min="2" max="2" width="14.5703125" style="106" customWidth="1"/>
    <col min="3" max="3" width="22.42578125" style="157" customWidth="1"/>
    <col min="4" max="4" width="19.5703125" style="106" customWidth="1"/>
    <col min="5" max="5" width="23.28515625" style="106" customWidth="1"/>
    <col min="6" max="6" width="7" style="106" customWidth="1"/>
    <col min="7" max="7" width="21.5703125" style="106" customWidth="1"/>
    <col min="8" max="8" width="8.7109375" style="107" customWidth="1"/>
    <col min="9" max="9" width="9.85546875" style="106" customWidth="1"/>
    <col min="10" max="10" width="9.140625" style="106" hidden="1" customWidth="1"/>
    <col min="11" max="11" width="19.42578125" style="107" hidden="1" customWidth="1"/>
    <col min="12" max="20" width="15.5703125" style="107" hidden="1" customWidth="1"/>
    <col min="21" max="21" width="15.5703125" style="106" hidden="1" customWidth="1"/>
    <col min="22" max="33" width="9.140625" style="106" hidden="1" customWidth="1"/>
    <col min="34" max="16384" width="9.140625" style="106"/>
  </cols>
  <sheetData>
    <row r="1" spans="1:31" x14ac:dyDescent="0.2">
      <c r="E1" s="111" t="s">
        <v>22</v>
      </c>
      <c r="F1" s="112" t="s">
        <v>4</v>
      </c>
      <c r="G1" s="167"/>
    </row>
    <row r="2" spans="1:31" x14ac:dyDescent="0.2">
      <c r="D2" s="107"/>
      <c r="E2" s="107"/>
      <c r="F2" s="112" t="s">
        <v>5</v>
      </c>
      <c r="G2" s="167"/>
    </row>
    <row r="3" spans="1:31" ht="4.5" customHeight="1" x14ac:dyDescent="0.2">
      <c r="A3" s="271"/>
      <c r="B3" s="271"/>
      <c r="C3" s="271"/>
      <c r="D3" s="107"/>
      <c r="E3" s="107"/>
      <c r="F3" s="107"/>
      <c r="G3" s="105"/>
    </row>
    <row r="4" spans="1:31" x14ac:dyDescent="0.2">
      <c r="A4" s="272" t="s">
        <v>0</v>
      </c>
      <c r="B4" s="274"/>
      <c r="C4" s="201"/>
      <c r="D4" s="290" t="s">
        <v>205</v>
      </c>
      <c r="E4" s="291"/>
      <c r="F4" s="113" t="s">
        <v>3</v>
      </c>
      <c r="G4" s="137"/>
    </row>
    <row r="5" spans="1:31" ht="12.75" customHeight="1" x14ac:dyDescent="0.2">
      <c r="A5" s="272" t="s">
        <v>1</v>
      </c>
      <c r="B5" s="273"/>
      <c r="C5" s="202"/>
      <c r="F5" s="113" t="s">
        <v>2</v>
      </c>
      <c r="G5" s="137"/>
    </row>
    <row r="6" spans="1:31" ht="6.75" customHeight="1" thickBot="1" x14ac:dyDescent="0.25"/>
    <row r="7" spans="1:31" s="104" customFormat="1" ht="24" x14ac:dyDescent="0.2">
      <c r="A7" s="102" t="s">
        <v>70</v>
      </c>
      <c r="B7" s="103" t="s">
        <v>69</v>
      </c>
      <c r="C7" s="158" t="s">
        <v>81</v>
      </c>
      <c r="D7" s="103" t="s">
        <v>68</v>
      </c>
      <c r="E7" s="103" t="s">
        <v>151</v>
      </c>
      <c r="F7" s="103" t="s">
        <v>145</v>
      </c>
      <c r="G7" s="103" t="s">
        <v>152</v>
      </c>
      <c r="H7" s="173" t="s">
        <v>154</v>
      </c>
      <c r="I7" s="114" t="s">
        <v>153</v>
      </c>
      <c r="K7" s="116"/>
      <c r="L7" s="186" t="s">
        <v>155</v>
      </c>
      <c r="M7" s="186" t="s">
        <v>168</v>
      </c>
      <c r="N7" s="186" t="s">
        <v>149</v>
      </c>
      <c r="O7" s="186" t="s">
        <v>150</v>
      </c>
      <c r="P7" s="186" t="s">
        <v>147</v>
      </c>
      <c r="Q7" s="186" t="s">
        <v>9</v>
      </c>
      <c r="R7" s="186" t="s">
        <v>79</v>
      </c>
      <c r="S7" s="186" t="s">
        <v>8</v>
      </c>
      <c r="T7" s="117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x14ac:dyDescent="0.2">
      <c r="A8" s="205"/>
      <c r="B8" s="206"/>
      <c r="C8" s="207"/>
      <c r="D8" s="206"/>
      <c r="E8" s="208"/>
      <c r="F8" s="206"/>
      <c r="G8" s="208"/>
      <c r="H8" s="209"/>
      <c r="I8" s="210">
        <f t="shared" ref="I8:I42" si="0">H8</f>
        <v>0</v>
      </c>
      <c r="K8" s="107" t="s">
        <v>174</v>
      </c>
      <c r="L8" s="187">
        <f>SUMIFS($H:$H,$B:$B,$K8,$C:$C,L$7)</f>
        <v>0</v>
      </c>
      <c r="M8" s="187">
        <f>SUMIFS($H:$H,$B:$B,$K8,$C:$C,M$7)</f>
        <v>0</v>
      </c>
      <c r="N8" s="187">
        <f>SUMIFS($H:$H,$B:$B,$K8,$C:$C,N$7)</f>
        <v>0</v>
      </c>
      <c r="O8" s="187">
        <f>SUMIFS($H:$H,$B:$B,$K8,$C:$C,O$7)</f>
        <v>0</v>
      </c>
      <c r="P8" s="187">
        <f>SUMIFS($H:$H,$B:$B,$K8,$C:$C,P$7)</f>
        <v>0</v>
      </c>
      <c r="Q8" s="187">
        <f>SUMIFS($H:$H,$B:$B,$K8,$C:$C,Q$7)</f>
        <v>0</v>
      </c>
      <c r="R8" s="187">
        <f>SUMIFS($H:$H,$B:$B,$K8,$C:$C,R$7)</f>
        <v>0</v>
      </c>
      <c r="S8" s="187">
        <f>SUMIFS($H:$H,$B:$B,$K8,$C:$C,S$7)</f>
        <v>0</v>
      </c>
      <c r="T8" s="187">
        <f>SUMIFS($H:$H,$B:$B,$K8,$C:$C,T$7)</f>
        <v>0</v>
      </c>
      <c r="U8" s="187">
        <f t="shared" ref="U8:U19" si="1">SUM(L8:T8)</f>
        <v>0</v>
      </c>
    </row>
    <row r="9" spans="1:31" x14ac:dyDescent="0.2">
      <c r="A9" s="205"/>
      <c r="B9" s="206"/>
      <c r="C9" s="207"/>
      <c r="D9" s="206"/>
      <c r="E9" s="208"/>
      <c r="F9" s="206"/>
      <c r="G9" s="208"/>
      <c r="H9" s="209"/>
      <c r="I9" s="210">
        <f t="shared" si="0"/>
        <v>0</v>
      </c>
      <c r="K9" s="107" t="s">
        <v>176</v>
      </c>
      <c r="L9" s="187">
        <f>SUMIFS($H:$H,$B:$B,$K9,$C:$C,L$7)</f>
        <v>0</v>
      </c>
      <c r="M9" s="187">
        <f>SUMIFS($H:$H,$B:$B,$K9,$C:$C,M$7)</f>
        <v>0</v>
      </c>
      <c r="N9" s="187">
        <f>SUMIFS($H:$H,$B:$B,$K9,$C:$C,N$7)</f>
        <v>0</v>
      </c>
      <c r="O9" s="187">
        <f>SUMIFS($H:$H,$B:$B,$K9,$C:$C,O$7)</f>
        <v>0</v>
      </c>
      <c r="P9" s="187">
        <f>SUMIFS($H:$H,$B:$B,$K9,$C:$C,P$7)</f>
        <v>0</v>
      </c>
      <c r="Q9" s="187">
        <f>SUMIFS($H:$H,$B:$B,$K9,$C:$C,Q$7)</f>
        <v>0</v>
      </c>
      <c r="R9" s="187">
        <f>SUMIFS($H:$H,$B:$B,$K9,$C:$C,R$7)</f>
        <v>0</v>
      </c>
      <c r="S9" s="187">
        <f>SUMIFS($H:$H,$B:$B,$K9,$C:$C,S$7)</f>
        <v>0</v>
      </c>
      <c r="T9" s="187">
        <f>SUMIFS($H:$H,$B:$B,$K9,$C:$C,T$7)</f>
        <v>0</v>
      </c>
      <c r="U9" s="187">
        <f t="shared" si="1"/>
        <v>0</v>
      </c>
      <c r="AB9" s="106">
        <f>SUMIF(C:C,"Fleet and Equipment Repairs ",H:H)</f>
        <v>0</v>
      </c>
    </row>
    <row r="10" spans="1:31" x14ac:dyDescent="0.2">
      <c r="A10" s="205"/>
      <c r="B10" s="206"/>
      <c r="C10" s="207"/>
      <c r="D10" s="206"/>
      <c r="E10" s="208"/>
      <c r="F10" s="206"/>
      <c r="G10" s="208"/>
      <c r="H10" s="209"/>
      <c r="I10" s="210">
        <f t="shared" si="0"/>
        <v>0</v>
      </c>
      <c r="K10" s="107" t="s">
        <v>169</v>
      </c>
      <c r="L10" s="187">
        <f>SUMIFS($H:$H,$B:$B,$K10,$C:$C,L$7)</f>
        <v>0</v>
      </c>
      <c r="M10" s="187">
        <f>SUMIFS($H:$H,$B:$B,$K10,$C:$C,M$7)</f>
        <v>0</v>
      </c>
      <c r="N10" s="187">
        <f>SUMIFS($H:$H,$B:$B,$K10,$C:$C,N$7)</f>
        <v>0</v>
      </c>
      <c r="O10" s="187">
        <f>SUMIFS($H:$H,$B:$B,$K10,$C:$C,O$7)</f>
        <v>0</v>
      </c>
      <c r="P10" s="187">
        <f>SUMIFS($H:$H,$B:$B,$K10,$C:$C,P$7)</f>
        <v>0</v>
      </c>
      <c r="Q10" s="187">
        <f>SUMIFS($H:$H,$B:$B,$K10,$C:$C,Q$7)</f>
        <v>0</v>
      </c>
      <c r="R10" s="187">
        <f>SUMIFS($H:$H,$B:$B,$K10,$C:$C,R$7)</f>
        <v>0</v>
      </c>
      <c r="S10" s="187">
        <f>SUMIFS($H:$H,$B:$B,$K10,$C:$C,S$7)</f>
        <v>0</v>
      </c>
      <c r="T10" s="187">
        <f>SUMIFS($H:$H,$B:$B,$K10,$C:$C,T$7)</f>
        <v>0</v>
      </c>
      <c r="U10" s="187">
        <f t="shared" si="1"/>
        <v>0</v>
      </c>
    </row>
    <row r="11" spans="1:31" x14ac:dyDescent="0.2">
      <c r="A11" s="205"/>
      <c r="B11" s="206"/>
      <c r="C11" s="207"/>
      <c r="D11" s="206"/>
      <c r="E11" s="208"/>
      <c r="F11" s="206"/>
      <c r="G11" s="208"/>
      <c r="H11" s="209"/>
      <c r="I11" s="210">
        <f t="shared" si="0"/>
        <v>0</v>
      </c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31" x14ac:dyDescent="0.2">
      <c r="A12" s="205"/>
      <c r="B12" s="206"/>
      <c r="C12" s="207"/>
      <c r="D12" s="206"/>
      <c r="E12" s="208"/>
      <c r="F12" s="206"/>
      <c r="G12" s="208"/>
      <c r="H12" s="209"/>
      <c r="I12" s="210">
        <f t="shared" si="0"/>
        <v>0</v>
      </c>
      <c r="K12" s="107" t="s">
        <v>171</v>
      </c>
      <c r="L12" s="187">
        <f>SUMIFS($H:$H,$B:$B,$K12,$C:$C,L$7)</f>
        <v>0</v>
      </c>
      <c r="M12" s="187">
        <f>SUMIFS($H:$H,$B:$B,$K12,$C:$C,M$7)</f>
        <v>0</v>
      </c>
      <c r="N12" s="187">
        <f>SUMIFS($H:$H,$B:$B,$K12,$C:$C,N$7)</f>
        <v>0</v>
      </c>
      <c r="O12" s="187">
        <f>SUMIFS($H:$H,$B:$B,$K12,$C:$C,O$7)</f>
        <v>0</v>
      </c>
      <c r="P12" s="187">
        <f>SUMIFS($H:$H,$B:$B,$K12,$C:$C,P$7)</f>
        <v>0</v>
      </c>
      <c r="Q12" s="187">
        <f>SUMIFS($H:$H,$B:$B,$K12,$C:$C,Q$7)</f>
        <v>0</v>
      </c>
      <c r="R12" s="187">
        <f>SUMIFS($H:$H,$B:$B,$K12,$C:$C,R$7)</f>
        <v>0</v>
      </c>
      <c r="S12" s="187">
        <f>SUMIFS($H:$H,$B:$B,$K12,$C:$C,S$7)</f>
        <v>0</v>
      </c>
      <c r="T12" s="187">
        <f>SUMIFS($H:$H,$B:$B,$K12,$C:$C,T$7)</f>
        <v>0</v>
      </c>
      <c r="U12" s="187">
        <f t="shared" si="1"/>
        <v>0</v>
      </c>
    </row>
    <row r="13" spans="1:31" x14ac:dyDescent="0.2">
      <c r="A13" s="205"/>
      <c r="B13" s="206"/>
      <c r="C13" s="207"/>
      <c r="D13" s="206"/>
      <c r="E13" s="208"/>
      <c r="F13" s="206"/>
      <c r="G13" s="208"/>
      <c r="H13" s="209"/>
      <c r="I13" s="210">
        <f t="shared" si="0"/>
        <v>0</v>
      </c>
      <c r="K13" s="107" t="s">
        <v>170</v>
      </c>
      <c r="L13" s="187">
        <f>SUMIFS($H:$H,$B:$B,$K13,$C:$C,L$7)</f>
        <v>0</v>
      </c>
      <c r="M13" s="187">
        <f>SUMIFS($H:$H,$B:$B,$K13,$C:$C,M$7)</f>
        <v>0</v>
      </c>
      <c r="N13" s="187">
        <f>SUMIFS($H:$H,$B:$B,$K13,$C:$C,N$7)</f>
        <v>0</v>
      </c>
      <c r="O13" s="187">
        <f>SUMIFS($H:$H,$B:$B,$K13,$C:$C,O$7)</f>
        <v>0</v>
      </c>
      <c r="P13" s="187">
        <f>SUMIFS($H:$H,$B:$B,$K13,$C:$C,P$7)</f>
        <v>0</v>
      </c>
      <c r="Q13" s="187">
        <f>SUMIFS($H:$H,$B:$B,$K13,$C:$C,Q$7)</f>
        <v>0</v>
      </c>
      <c r="R13" s="187">
        <f>SUMIFS($H:$H,$B:$B,$K13,$C:$C,R$7)</f>
        <v>0</v>
      </c>
      <c r="S13" s="187">
        <f>SUMIFS($H:$H,$B:$B,$K13,$C:$C,S$7)</f>
        <v>0</v>
      </c>
      <c r="T13" s="187">
        <f>SUMIFS($H:$H,$B:$B,$K13,$C:$C,T$7)</f>
        <v>0</v>
      </c>
      <c r="U13" s="187">
        <f t="shared" si="1"/>
        <v>0</v>
      </c>
    </row>
    <row r="14" spans="1:31" x14ac:dyDescent="0.2">
      <c r="A14" s="205"/>
      <c r="B14" s="206"/>
      <c r="C14" s="207"/>
      <c r="D14" s="206"/>
      <c r="E14" s="208"/>
      <c r="F14" s="206"/>
      <c r="G14" s="208"/>
      <c r="H14" s="209"/>
      <c r="I14" s="210">
        <f t="shared" si="0"/>
        <v>0</v>
      </c>
      <c r="K14" s="107" t="s">
        <v>173</v>
      </c>
      <c r="L14" s="187">
        <f>SUMIFS($H:$H,$B:$B,$K14,$C:$C,L$7)</f>
        <v>0</v>
      </c>
      <c r="M14" s="187">
        <f>SUMIFS($H:$H,$B:$B,$K14,$C:$C,M$7)</f>
        <v>0</v>
      </c>
      <c r="N14" s="187">
        <f>SUMIFS($H:$H,$B:$B,$K14,$C:$C,N$7)</f>
        <v>0</v>
      </c>
      <c r="O14" s="187">
        <f>SUMIFS($H:$H,$B:$B,$K14,$C:$C,O$7)</f>
        <v>0</v>
      </c>
      <c r="P14" s="187">
        <f>SUMIFS($H:$H,$B:$B,$K14,$C:$C,P$7)</f>
        <v>0</v>
      </c>
      <c r="Q14" s="187">
        <f>SUMIFS($H:$H,$B:$B,$K14,$C:$C,Q$7)</f>
        <v>0</v>
      </c>
      <c r="R14" s="187">
        <f>SUMIFS($H:$H,$B:$B,$K14,$C:$C,R$7)</f>
        <v>0</v>
      </c>
      <c r="S14" s="187">
        <f>SUMIFS($H:$H,$B:$B,$K14,$C:$C,S$7)</f>
        <v>0</v>
      </c>
      <c r="T14" s="187">
        <f>SUMIFS($H:$H,$B:$B,$K14,$C:$C,T$7)</f>
        <v>0</v>
      </c>
      <c r="U14" s="187">
        <f t="shared" si="1"/>
        <v>0</v>
      </c>
    </row>
    <row r="15" spans="1:31" x14ac:dyDescent="0.2">
      <c r="A15" s="205"/>
      <c r="B15" s="206"/>
      <c r="C15" s="207"/>
      <c r="D15" s="206"/>
      <c r="E15" s="208"/>
      <c r="F15" s="206"/>
      <c r="G15" s="208"/>
      <c r="H15" s="209"/>
      <c r="I15" s="210">
        <f t="shared" si="0"/>
        <v>0</v>
      </c>
      <c r="K15" s="107" t="s">
        <v>177</v>
      </c>
      <c r="L15" s="187">
        <f>SUMIFS($H:$H,$B:$B,$K15,$C:$C,L$7)</f>
        <v>0</v>
      </c>
      <c r="M15" s="187">
        <f>SUMIFS($H:$H,$B:$B,$K15,$C:$C,M$7)</f>
        <v>0</v>
      </c>
      <c r="N15" s="187">
        <f>SUMIFS($H:$H,$B:$B,$K15,$C:$C,N$7)</f>
        <v>0</v>
      </c>
      <c r="O15" s="187">
        <f>SUMIFS($H:$H,$B:$B,$K15,$C:$C,O$7)</f>
        <v>0</v>
      </c>
      <c r="P15" s="187">
        <f>SUMIFS($H:$H,$B:$B,$K15,$C:$C,P$7)</f>
        <v>0</v>
      </c>
      <c r="Q15" s="187">
        <f>SUMIFS($H:$H,$B:$B,$K15,$C:$C,Q$7)</f>
        <v>0</v>
      </c>
      <c r="R15" s="187">
        <f>SUMIFS($H:$H,$B:$B,$K15,$C:$C,R$7)</f>
        <v>0</v>
      </c>
      <c r="S15" s="187">
        <f>SUMIFS($H:$H,$B:$B,$K15,$C:$C,S$7)</f>
        <v>0</v>
      </c>
      <c r="T15" s="187">
        <f>SUMIFS($H:$H,$B:$B,$K15,$C:$C,T$7)</f>
        <v>0</v>
      </c>
      <c r="U15" s="187">
        <f t="shared" si="1"/>
        <v>0</v>
      </c>
    </row>
    <row r="16" spans="1:31" x14ac:dyDescent="0.2">
      <c r="A16" s="205"/>
      <c r="B16" s="206"/>
      <c r="C16" s="207"/>
      <c r="D16" s="206"/>
      <c r="E16" s="208"/>
      <c r="F16" s="206"/>
      <c r="G16" s="208"/>
      <c r="H16" s="209"/>
      <c r="I16" s="210">
        <f t="shared" si="0"/>
        <v>0</v>
      </c>
      <c r="K16" s="107" t="s">
        <v>178</v>
      </c>
      <c r="L16" s="187">
        <f>SUMIFS($H:$H,$B:$B,$K16,$C:$C,L$7)</f>
        <v>0</v>
      </c>
      <c r="M16" s="187">
        <f>SUMIFS($H:$H,$B:$B,$K16,$C:$C,M$7)</f>
        <v>0</v>
      </c>
      <c r="N16" s="187">
        <f>SUMIFS($H:$H,$B:$B,$K16,$C:$C,N$7)</f>
        <v>0</v>
      </c>
      <c r="O16" s="187">
        <f>SUMIFS($H:$H,$B:$B,$K16,$C:$C,O$7)</f>
        <v>0</v>
      </c>
      <c r="P16" s="187">
        <f>SUMIFS($H:$H,$B:$B,$K16,$C:$C,P$7)</f>
        <v>0</v>
      </c>
      <c r="Q16" s="187">
        <f>SUMIFS($H:$H,$B:$B,$K16,$C:$C,Q$7)</f>
        <v>0</v>
      </c>
      <c r="R16" s="187">
        <f>SUMIFS($H:$H,$B:$B,$K16,$C:$C,R$7)</f>
        <v>0</v>
      </c>
      <c r="S16" s="187">
        <f>SUMIFS($H:$H,$B:$B,$K16,$C:$C,S$7)</f>
        <v>0</v>
      </c>
      <c r="T16" s="187">
        <f>SUMIFS($H:$H,$B:$B,$K16,$C:$C,T$7)</f>
        <v>0</v>
      </c>
      <c r="U16" s="187">
        <f t="shared" si="1"/>
        <v>0</v>
      </c>
    </row>
    <row r="17" spans="1:23" x14ac:dyDescent="0.2">
      <c r="A17" s="205"/>
      <c r="B17" s="206"/>
      <c r="C17" s="207"/>
      <c r="D17" s="206"/>
      <c r="E17" s="208"/>
      <c r="F17" s="206"/>
      <c r="G17" s="208"/>
      <c r="H17" s="209"/>
      <c r="I17" s="210">
        <f t="shared" si="0"/>
        <v>0</v>
      </c>
      <c r="K17" s="107" t="s">
        <v>175</v>
      </c>
      <c r="L17" s="187">
        <f>SUMIFS($H:$H,$B:$B,$K17,$C:$C,L$7)</f>
        <v>0</v>
      </c>
      <c r="M17" s="187">
        <f>SUMIFS($H:$H,$B:$B,$K17,$C:$C,M$7)</f>
        <v>0</v>
      </c>
      <c r="N17" s="187">
        <f>SUMIFS($H:$H,$B:$B,$K17,$C:$C,N$7)</f>
        <v>0</v>
      </c>
      <c r="O17" s="187">
        <f>SUMIFS($H:$H,$B:$B,$K17,$C:$C,O$7)</f>
        <v>0</v>
      </c>
      <c r="P17" s="187">
        <f>SUMIFS($H:$H,$B:$B,$K17,$C:$C,P$7)</f>
        <v>0</v>
      </c>
      <c r="Q17" s="187">
        <f>SUMIFS($H:$H,$B:$B,$K17,$C:$C,Q$7)</f>
        <v>0</v>
      </c>
      <c r="R17" s="187">
        <f>SUMIFS($H:$H,$B:$B,$K17,$C:$C,R$7)</f>
        <v>0</v>
      </c>
      <c r="S17" s="187">
        <f>SUMIFS($H:$H,$B:$B,$K17,$C:$C,S$7)</f>
        <v>0</v>
      </c>
      <c r="T17" s="187">
        <f>SUMIFS($H:$H,$B:$B,$K17,$C:$C,T$7)</f>
        <v>0</v>
      </c>
      <c r="U17" s="187">
        <f t="shared" si="1"/>
        <v>0</v>
      </c>
    </row>
    <row r="18" spans="1:23" x14ac:dyDescent="0.2">
      <c r="A18" s="205"/>
      <c r="B18" s="206"/>
      <c r="C18" s="207"/>
      <c r="D18" s="206"/>
      <c r="E18" s="208"/>
      <c r="F18" s="206"/>
      <c r="G18" s="208"/>
      <c r="H18" s="209"/>
      <c r="I18" s="210">
        <f t="shared" si="0"/>
        <v>0</v>
      </c>
      <c r="K18" s="107" t="s">
        <v>172</v>
      </c>
      <c r="L18" s="187">
        <f>SUMIFS($H:$H,$B:$B,$K18,$C:$C,L$7)</f>
        <v>0</v>
      </c>
      <c r="M18" s="187">
        <f>SUMIFS($H:$H,$B:$B,$K18,$C:$C,M$7)</f>
        <v>0</v>
      </c>
      <c r="N18" s="187">
        <f>SUMIFS($H:$H,$B:$B,$K18,$C:$C,N$7)</f>
        <v>0</v>
      </c>
      <c r="O18" s="187">
        <f>SUMIFS($H:$H,$B:$B,$K18,$C:$C,O$7)</f>
        <v>0</v>
      </c>
      <c r="P18" s="187">
        <f>SUMIFS($H:$H,$B:$B,$K18,$C:$C,P$7)</f>
        <v>0</v>
      </c>
      <c r="Q18" s="187">
        <f>SUMIFS($H:$H,$B:$B,$K18,$C:$C,Q$7)</f>
        <v>0</v>
      </c>
      <c r="R18" s="187">
        <f>SUMIFS($H:$H,$B:$B,$K18,$C:$C,R$7)</f>
        <v>0</v>
      </c>
      <c r="S18" s="187">
        <f>SUMIFS($H:$H,$B:$B,$K18,$C:$C,S$7)</f>
        <v>0</v>
      </c>
      <c r="T18" s="187">
        <f>SUMIFS($H:$H,$B:$B,$K18,$C:$C,T$7)</f>
        <v>0</v>
      </c>
      <c r="U18" s="187">
        <f t="shared" si="1"/>
        <v>0</v>
      </c>
    </row>
    <row r="19" spans="1:23" x14ac:dyDescent="0.2">
      <c r="A19" s="205"/>
      <c r="B19" s="206"/>
      <c r="C19" s="207"/>
      <c r="D19" s="206"/>
      <c r="E19" s="208"/>
      <c r="F19" s="206"/>
      <c r="G19" s="208"/>
      <c r="H19" s="209"/>
      <c r="I19" s="210">
        <f t="shared" si="0"/>
        <v>0</v>
      </c>
      <c r="K19" s="107" t="s">
        <v>88</v>
      </c>
      <c r="L19" s="187">
        <f>SUMIFS($H:$H,$B:$B,$K19,$C:$C,L$7)</f>
        <v>0</v>
      </c>
      <c r="M19" s="187">
        <f>SUMIFS($H:$H,$B:$B,$K19,$C:$C,M$7)</f>
        <v>0</v>
      </c>
      <c r="N19" s="187">
        <f>SUMIFS($H:$H,$B:$B,$K19,$C:$C,N$7)</f>
        <v>0</v>
      </c>
      <c r="O19" s="187">
        <f>SUMIFS($H:$H,$B:$B,$K19,$C:$C,O$7)</f>
        <v>0</v>
      </c>
      <c r="P19" s="187">
        <f>SUMIFS($H:$H,$B:$B,$K19,$C:$C,P$7)</f>
        <v>0</v>
      </c>
      <c r="Q19" s="187">
        <f>SUMIFS($H:$H,$B:$B,$K19,$C:$C,Q$7)</f>
        <v>0</v>
      </c>
      <c r="R19" s="187">
        <f>SUMIFS($H:$H,$B:$B,$K19,$C:$C,R$7)</f>
        <v>0</v>
      </c>
      <c r="S19" s="187">
        <f>SUMIFS($H:$H,$B:$B,$K19,$C:$C,S$7)</f>
        <v>0</v>
      </c>
      <c r="T19" s="187">
        <f>SUMIFS($H:$H,$B:$B,$K19,$C:$C,T$7)</f>
        <v>0</v>
      </c>
      <c r="U19" s="187">
        <f t="shared" si="1"/>
        <v>0</v>
      </c>
    </row>
    <row r="20" spans="1:23" x14ac:dyDescent="0.2">
      <c r="A20" s="205"/>
      <c r="B20" s="206"/>
      <c r="C20" s="207"/>
      <c r="D20" s="206"/>
      <c r="E20" s="208"/>
      <c r="F20" s="206"/>
      <c r="G20" s="208"/>
      <c r="H20" s="209"/>
      <c r="I20" s="210">
        <f t="shared" si="0"/>
        <v>0</v>
      </c>
    </row>
    <row r="21" spans="1:23" x14ac:dyDescent="0.2">
      <c r="A21" s="205"/>
      <c r="B21" s="206"/>
      <c r="C21" s="207"/>
      <c r="D21" s="206"/>
      <c r="E21" s="208"/>
      <c r="F21" s="206"/>
      <c r="G21" s="208"/>
      <c r="H21" s="209"/>
      <c r="I21" s="210">
        <f t="shared" si="0"/>
        <v>0</v>
      </c>
      <c r="L21" s="203"/>
      <c r="M21" s="203"/>
      <c r="N21" s="203"/>
      <c r="O21" s="203"/>
      <c r="P21" s="203"/>
      <c r="Q21" s="203"/>
      <c r="R21" s="203"/>
      <c r="S21" s="203"/>
      <c r="T21" s="203"/>
      <c r="U21" s="204"/>
    </row>
    <row r="22" spans="1:23" x14ac:dyDescent="0.2">
      <c r="A22" s="205"/>
      <c r="B22" s="206"/>
      <c r="C22" s="207"/>
      <c r="D22" s="206"/>
      <c r="E22" s="208"/>
      <c r="F22" s="258"/>
      <c r="G22" s="208"/>
      <c r="H22" s="209"/>
      <c r="I22" s="210">
        <f t="shared" si="0"/>
        <v>0</v>
      </c>
      <c r="L22" s="203"/>
      <c r="M22" s="203"/>
      <c r="N22" s="203"/>
      <c r="O22" s="203"/>
      <c r="P22" s="203"/>
      <c r="Q22" s="203"/>
      <c r="R22" s="203"/>
      <c r="S22" s="203"/>
      <c r="T22" s="203"/>
      <c r="U22" s="204"/>
    </row>
    <row r="23" spans="1:23" x14ac:dyDescent="0.2">
      <c r="A23" s="205"/>
      <c r="B23" s="206"/>
      <c r="C23" s="207"/>
      <c r="D23" s="206"/>
      <c r="E23" s="208"/>
      <c r="F23" s="206"/>
      <c r="G23" s="208"/>
      <c r="H23" s="209"/>
      <c r="I23" s="210">
        <f t="shared" si="0"/>
        <v>0</v>
      </c>
      <c r="U23" s="107"/>
      <c r="V23" s="107"/>
      <c r="W23" s="107"/>
    </row>
    <row r="24" spans="1:23" x14ac:dyDescent="0.2">
      <c r="A24" s="205"/>
      <c r="B24" s="206"/>
      <c r="C24" s="207"/>
      <c r="D24" s="206"/>
      <c r="E24" s="208"/>
      <c r="F24" s="206"/>
      <c r="G24" s="208"/>
      <c r="H24" s="209"/>
      <c r="I24" s="210">
        <f t="shared" si="0"/>
        <v>0</v>
      </c>
      <c r="L24" s="203">
        <f t="shared" ref="L24:T24" si="2">SUM(L8:L19)</f>
        <v>0</v>
      </c>
      <c r="M24" s="203">
        <f t="shared" si="2"/>
        <v>0</v>
      </c>
      <c r="N24" s="203">
        <f t="shared" si="2"/>
        <v>0</v>
      </c>
      <c r="O24" s="203">
        <f t="shared" si="2"/>
        <v>0</v>
      </c>
      <c r="P24" s="203">
        <f t="shared" si="2"/>
        <v>0</v>
      </c>
      <c r="Q24" s="203">
        <f t="shared" si="2"/>
        <v>0</v>
      </c>
      <c r="R24" s="203">
        <f t="shared" si="2"/>
        <v>0</v>
      </c>
      <c r="S24" s="203">
        <f t="shared" si="2"/>
        <v>0</v>
      </c>
      <c r="T24" s="203">
        <f t="shared" si="2"/>
        <v>0</v>
      </c>
      <c r="U24" s="203">
        <f>SUM(U8:V19)</f>
        <v>0</v>
      </c>
      <c r="V24" s="107">
        <f>O24</f>
        <v>0</v>
      </c>
      <c r="W24" s="107">
        <f>U24-V24</f>
        <v>0</v>
      </c>
    </row>
    <row r="25" spans="1:23" x14ac:dyDescent="0.2">
      <c r="A25" s="205"/>
      <c r="B25" s="206"/>
      <c r="C25" s="207"/>
      <c r="D25" s="206"/>
      <c r="E25" s="208"/>
      <c r="F25" s="206"/>
      <c r="G25" s="208"/>
      <c r="H25" s="209"/>
      <c r="I25" s="210">
        <f t="shared" si="0"/>
        <v>0</v>
      </c>
      <c r="L25" s="203"/>
      <c r="M25" s="203"/>
      <c r="N25" s="203"/>
      <c r="O25" s="203"/>
      <c r="P25" s="203"/>
      <c r="Q25" s="203"/>
      <c r="R25" s="203"/>
      <c r="S25" s="203"/>
      <c r="T25" s="203"/>
      <c r="U25" s="203">
        <f>SUM(L25:T26)</f>
        <v>0</v>
      </c>
    </row>
    <row r="26" spans="1:23" ht="11.25" customHeight="1" x14ac:dyDescent="0.2">
      <c r="A26" s="205"/>
      <c r="B26" s="206"/>
      <c r="C26" s="207"/>
      <c r="D26" s="206"/>
      <c r="E26" s="208"/>
      <c r="F26" s="206"/>
      <c r="G26" s="208"/>
      <c r="H26" s="209"/>
      <c r="I26" s="210">
        <f t="shared" si="0"/>
        <v>0</v>
      </c>
      <c r="U26" s="107">
        <f>SUM(U24:U25)</f>
        <v>0</v>
      </c>
    </row>
    <row r="27" spans="1:23" x14ac:dyDescent="0.2">
      <c r="A27" s="205"/>
      <c r="B27" s="206"/>
      <c r="C27" s="207"/>
      <c r="D27" s="206"/>
      <c r="E27" s="208"/>
      <c r="F27" s="206"/>
      <c r="G27" s="208"/>
      <c r="H27" s="209"/>
      <c r="I27" s="210">
        <f t="shared" si="0"/>
        <v>0</v>
      </c>
    </row>
    <row r="28" spans="1:23" x14ac:dyDescent="0.2">
      <c r="A28" s="205"/>
      <c r="B28" s="206"/>
      <c r="C28" s="207"/>
      <c r="D28" s="206"/>
      <c r="E28" s="208"/>
      <c r="F28" s="206"/>
      <c r="G28" s="208"/>
      <c r="H28" s="209"/>
      <c r="I28" s="210">
        <f t="shared" si="0"/>
        <v>0</v>
      </c>
    </row>
    <row r="29" spans="1:23" x14ac:dyDescent="0.2">
      <c r="A29" s="205"/>
      <c r="B29" s="206"/>
      <c r="C29" s="207"/>
      <c r="D29" s="206"/>
      <c r="E29" s="208"/>
      <c r="F29" s="206"/>
      <c r="G29" s="208"/>
      <c r="H29" s="257"/>
      <c r="I29" s="210">
        <f t="shared" si="0"/>
        <v>0</v>
      </c>
    </row>
    <row r="30" spans="1:23" x14ac:dyDescent="0.2">
      <c r="A30" s="205"/>
      <c r="B30" s="206"/>
      <c r="C30" s="207"/>
      <c r="D30" s="206"/>
      <c r="E30" s="208"/>
      <c r="F30" s="206"/>
      <c r="G30" s="208"/>
      <c r="H30" s="209"/>
      <c r="I30" s="210">
        <f t="shared" si="0"/>
        <v>0</v>
      </c>
    </row>
    <row r="31" spans="1:23" x14ac:dyDescent="0.2">
      <c r="A31" s="205"/>
      <c r="B31" s="206"/>
      <c r="C31" s="207"/>
      <c r="D31" s="206"/>
      <c r="E31" s="208"/>
      <c r="F31" s="207"/>
      <c r="G31" s="208"/>
      <c r="H31" s="209"/>
      <c r="I31" s="210">
        <f t="shared" si="0"/>
        <v>0</v>
      </c>
    </row>
    <row r="32" spans="1:23" x14ac:dyDescent="0.2">
      <c r="A32" s="205"/>
      <c r="B32" s="206"/>
      <c r="C32" s="207"/>
      <c r="D32" s="206"/>
      <c r="E32" s="208"/>
      <c r="F32" s="206"/>
      <c r="G32" s="208"/>
      <c r="H32" s="209"/>
      <c r="I32" s="210">
        <f t="shared" si="0"/>
        <v>0</v>
      </c>
      <c r="L32" s="203"/>
      <c r="M32" s="203"/>
      <c r="N32" s="203"/>
      <c r="O32" s="203"/>
      <c r="P32" s="203"/>
      <c r="Q32" s="203"/>
      <c r="R32" s="203"/>
      <c r="S32" s="203"/>
      <c r="T32" s="203"/>
      <c r="U32" s="203"/>
    </row>
    <row r="33" spans="1:21" x14ac:dyDescent="0.2">
      <c r="A33" s="205"/>
      <c r="B33" s="206"/>
      <c r="C33" s="207"/>
      <c r="D33" s="206"/>
      <c r="E33" s="208"/>
      <c r="F33" s="206"/>
      <c r="G33" s="208"/>
      <c r="H33" s="209"/>
      <c r="I33" s="210">
        <f t="shared" si="0"/>
        <v>0</v>
      </c>
      <c r="L33" s="203"/>
      <c r="M33" s="203"/>
      <c r="N33" s="203"/>
      <c r="O33" s="203"/>
      <c r="P33" s="203"/>
      <c r="Q33" s="203"/>
      <c r="R33" s="203"/>
      <c r="S33" s="203"/>
      <c r="T33" s="203"/>
      <c r="U33" s="204"/>
    </row>
    <row r="34" spans="1:21" x14ac:dyDescent="0.2">
      <c r="A34" s="205"/>
      <c r="B34" s="206"/>
      <c r="C34" s="207"/>
      <c r="D34" s="206"/>
      <c r="E34" s="208"/>
      <c r="F34" s="206"/>
      <c r="G34" s="208"/>
      <c r="H34" s="209"/>
      <c r="I34" s="210">
        <f t="shared" si="0"/>
        <v>0</v>
      </c>
    </row>
    <row r="35" spans="1:21" x14ac:dyDescent="0.2">
      <c r="A35" s="205"/>
      <c r="B35" s="206"/>
      <c r="C35" s="207"/>
      <c r="D35" s="206"/>
      <c r="E35" s="208"/>
      <c r="F35" s="206"/>
      <c r="G35" s="208"/>
      <c r="H35" s="209"/>
      <c r="I35" s="210">
        <f t="shared" si="0"/>
        <v>0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4"/>
    </row>
    <row r="36" spans="1:21" x14ac:dyDescent="0.2">
      <c r="A36" s="205"/>
      <c r="B36" s="206"/>
      <c r="C36" s="207"/>
      <c r="D36" s="206"/>
      <c r="E36" s="208"/>
      <c r="F36" s="206"/>
      <c r="G36" s="211"/>
      <c r="H36" s="212"/>
      <c r="I36" s="210">
        <f t="shared" si="0"/>
        <v>0</v>
      </c>
      <c r="L36" s="203"/>
      <c r="M36" s="203"/>
      <c r="N36" s="203"/>
      <c r="O36" s="203"/>
      <c r="P36" s="203"/>
      <c r="Q36" s="203"/>
      <c r="R36" s="203"/>
      <c r="S36" s="203"/>
      <c r="T36" s="203"/>
      <c r="U36" s="204"/>
    </row>
    <row r="37" spans="1:21" x14ac:dyDescent="0.2">
      <c r="A37" s="205"/>
      <c r="B37" s="206"/>
      <c r="C37" s="207"/>
      <c r="D37" s="206"/>
      <c r="E37" s="208"/>
      <c r="F37" s="206"/>
      <c r="G37" s="211"/>
      <c r="H37" s="212"/>
      <c r="I37" s="210">
        <f t="shared" si="0"/>
        <v>0</v>
      </c>
    </row>
    <row r="38" spans="1:21" x14ac:dyDescent="0.2">
      <c r="A38" s="205"/>
      <c r="B38" s="206"/>
      <c r="C38" s="207"/>
      <c r="D38" s="206"/>
      <c r="E38" s="208"/>
      <c r="F38" s="206"/>
      <c r="G38" s="211"/>
      <c r="H38" s="212"/>
      <c r="I38" s="210">
        <f t="shared" si="0"/>
        <v>0</v>
      </c>
    </row>
    <row r="39" spans="1:21" x14ac:dyDescent="0.2">
      <c r="A39" s="205"/>
      <c r="B39" s="206"/>
      <c r="C39" s="207"/>
      <c r="D39" s="206"/>
      <c r="E39" s="208"/>
      <c r="F39" s="206"/>
      <c r="G39" s="211"/>
      <c r="H39" s="212"/>
      <c r="I39" s="210">
        <f t="shared" si="0"/>
        <v>0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4"/>
    </row>
    <row r="40" spans="1:21" x14ac:dyDescent="0.2">
      <c r="A40" s="205"/>
      <c r="B40" s="206"/>
      <c r="C40" s="207"/>
      <c r="D40" s="206"/>
      <c r="E40" s="208"/>
      <c r="F40" s="206"/>
      <c r="G40" s="211"/>
      <c r="H40" s="212"/>
      <c r="I40" s="210">
        <f t="shared" si="0"/>
        <v>0</v>
      </c>
    </row>
    <row r="41" spans="1:21" x14ac:dyDescent="0.2">
      <c r="A41" s="205"/>
      <c r="B41" s="206"/>
      <c r="C41" s="207"/>
      <c r="D41" s="206"/>
      <c r="E41" s="208"/>
      <c r="F41" s="206"/>
      <c r="G41" s="211"/>
      <c r="H41" s="212"/>
      <c r="I41" s="210">
        <f t="shared" si="0"/>
        <v>0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4"/>
    </row>
    <row r="42" spans="1:21" ht="12.75" thickBot="1" x14ac:dyDescent="0.25">
      <c r="A42" s="205"/>
      <c r="B42" s="206"/>
      <c r="C42" s="207"/>
      <c r="D42" s="206"/>
      <c r="E42" s="208"/>
      <c r="F42" s="206"/>
      <c r="G42" s="211"/>
      <c r="H42" s="212"/>
      <c r="I42" s="210">
        <f t="shared" si="0"/>
        <v>0</v>
      </c>
      <c r="L42" s="203"/>
      <c r="M42" s="203"/>
      <c r="N42" s="203"/>
      <c r="O42" s="203"/>
      <c r="P42" s="203"/>
      <c r="Q42" s="203"/>
      <c r="R42" s="203"/>
      <c r="S42" s="203"/>
      <c r="T42" s="203"/>
      <c r="U42" s="204"/>
    </row>
    <row r="43" spans="1:21" x14ac:dyDescent="0.2">
      <c r="A43" s="168"/>
      <c r="B43" s="169"/>
      <c r="C43" s="170"/>
      <c r="D43" s="169"/>
      <c r="E43" s="171"/>
      <c r="F43" s="169"/>
      <c r="G43" s="172"/>
      <c r="H43" s="166" t="s">
        <v>10</v>
      </c>
      <c r="I43" s="162">
        <f>SUM(I8:I42)</f>
        <v>0</v>
      </c>
    </row>
    <row r="44" spans="1:21" x14ac:dyDescent="0.2">
      <c r="A44" s="168"/>
      <c r="B44" s="169"/>
      <c r="C44" s="170"/>
      <c r="D44" s="169"/>
      <c r="E44" s="171"/>
      <c r="F44" s="169"/>
      <c r="G44" s="172"/>
      <c r="H44" s="179" t="s">
        <v>179</v>
      </c>
      <c r="I44" s="143"/>
    </row>
    <row r="45" spans="1:21" ht="12.75" thickBot="1" x14ac:dyDescent="0.25">
      <c r="A45" s="138"/>
      <c r="B45" s="139"/>
      <c r="C45" s="159"/>
      <c r="D45" s="139"/>
      <c r="E45" s="140"/>
      <c r="F45" s="139"/>
      <c r="G45" s="161"/>
      <c r="H45" s="180" t="s">
        <v>179</v>
      </c>
      <c r="I45" s="143">
        <f>I43-I44</f>
        <v>0</v>
      </c>
    </row>
    <row r="46" spans="1:21" x14ac:dyDescent="0.2">
      <c r="A46" s="141"/>
      <c r="B46" s="142"/>
      <c r="C46" s="160"/>
      <c r="D46" s="142"/>
      <c r="E46" s="142"/>
      <c r="F46" s="142"/>
      <c r="G46" s="142"/>
      <c r="H46" s="174"/>
      <c r="I46" s="142"/>
    </row>
    <row r="47" spans="1:21" x14ac:dyDescent="0.2">
      <c r="A47" s="141"/>
      <c r="B47" s="142"/>
      <c r="C47" s="160"/>
      <c r="D47" s="142"/>
      <c r="E47" s="142"/>
      <c r="F47" s="142"/>
      <c r="G47" s="142"/>
      <c r="H47" s="174"/>
      <c r="I47" s="142"/>
    </row>
    <row r="48" spans="1:21" x14ac:dyDescent="0.2">
      <c r="A48" s="141"/>
      <c r="B48" s="142"/>
      <c r="C48" s="160"/>
      <c r="D48" s="142"/>
      <c r="E48" s="142"/>
      <c r="F48" s="142"/>
      <c r="G48" s="142"/>
      <c r="H48" s="174"/>
      <c r="I48" s="142"/>
    </row>
    <row r="49" spans="1:9" x14ac:dyDescent="0.2">
      <c r="A49" s="141"/>
      <c r="B49" s="142"/>
      <c r="C49" s="160"/>
      <c r="D49" s="142"/>
      <c r="E49" s="142"/>
      <c r="F49" s="142"/>
      <c r="G49" s="142"/>
      <c r="H49" s="174"/>
      <c r="I49" s="142"/>
    </row>
    <row r="50" spans="1:9" x14ac:dyDescent="0.2">
      <c r="A50" s="141"/>
      <c r="B50" s="142"/>
      <c r="C50" s="160"/>
      <c r="D50" s="142"/>
      <c r="E50" s="142"/>
      <c r="F50" s="142"/>
      <c r="G50" s="142"/>
      <c r="H50" s="174"/>
      <c r="I50" s="142"/>
    </row>
    <row r="51" spans="1:9" x14ac:dyDescent="0.2">
      <c r="A51" s="141"/>
      <c r="B51" s="142"/>
      <c r="C51" s="160"/>
      <c r="D51" s="142"/>
      <c r="E51" s="142"/>
      <c r="F51" s="142"/>
      <c r="G51" s="142"/>
      <c r="H51" s="174"/>
      <c r="I51" s="142"/>
    </row>
    <row r="52" spans="1:9" x14ac:dyDescent="0.2">
      <c r="A52" s="141"/>
      <c r="B52" s="142"/>
      <c r="C52" s="160"/>
      <c r="D52" s="142"/>
      <c r="E52" s="142"/>
      <c r="F52" s="142"/>
      <c r="G52" s="142"/>
      <c r="H52" s="174"/>
      <c r="I52" s="142"/>
    </row>
    <row r="53" spans="1:9" x14ac:dyDescent="0.2">
      <c r="A53" s="141"/>
      <c r="B53" s="142"/>
      <c r="C53" s="160"/>
      <c r="D53" s="142"/>
      <c r="E53" s="142"/>
      <c r="F53" s="142"/>
      <c r="G53" s="142"/>
      <c r="H53" s="174"/>
      <c r="I53" s="142"/>
    </row>
    <row r="54" spans="1:9" x14ac:dyDescent="0.2">
      <c r="A54" s="141"/>
      <c r="B54" s="142"/>
      <c r="C54" s="160"/>
      <c r="D54" s="142"/>
      <c r="E54" s="142"/>
      <c r="F54" s="142"/>
      <c r="G54" s="142"/>
      <c r="H54" s="174"/>
      <c r="I54" s="142"/>
    </row>
    <row r="55" spans="1:9" x14ac:dyDescent="0.2">
      <c r="A55" s="141"/>
      <c r="B55" s="142"/>
      <c r="C55" s="160"/>
      <c r="D55" s="142"/>
      <c r="E55" s="142"/>
      <c r="F55" s="142"/>
      <c r="G55" s="142"/>
      <c r="H55" s="174"/>
      <c r="I55" s="142"/>
    </row>
    <row r="56" spans="1:9" x14ac:dyDescent="0.2">
      <c r="A56" s="141"/>
      <c r="B56" s="142"/>
      <c r="C56" s="160"/>
      <c r="D56" s="142"/>
      <c r="E56" s="142"/>
      <c r="F56" s="142"/>
      <c r="G56" s="142"/>
      <c r="H56" s="174"/>
      <c r="I56" s="142"/>
    </row>
    <row r="57" spans="1:9" x14ac:dyDescent="0.2">
      <c r="A57" s="141"/>
      <c r="B57" s="142"/>
      <c r="C57" s="160"/>
      <c r="D57" s="142"/>
      <c r="E57" s="142"/>
      <c r="F57" s="142"/>
      <c r="G57" s="142"/>
      <c r="H57" s="174"/>
      <c r="I57" s="142"/>
    </row>
    <row r="58" spans="1:9" x14ac:dyDescent="0.2">
      <c r="A58" s="141"/>
      <c r="B58" s="142"/>
      <c r="C58" s="160"/>
      <c r="D58" s="142"/>
      <c r="E58" s="142"/>
      <c r="F58" s="142"/>
      <c r="G58" s="142"/>
      <c r="H58" s="174"/>
      <c r="I58" s="142"/>
    </row>
    <row r="59" spans="1:9" x14ac:dyDescent="0.2">
      <c r="A59" s="141"/>
      <c r="B59" s="142"/>
      <c r="C59" s="160"/>
      <c r="D59" s="142"/>
      <c r="E59" s="142"/>
      <c r="F59" s="142"/>
      <c r="G59" s="142"/>
      <c r="H59" s="174"/>
      <c r="I59" s="142"/>
    </row>
    <row r="60" spans="1:9" x14ac:dyDescent="0.2">
      <c r="A60" s="141"/>
      <c r="B60" s="142"/>
      <c r="C60" s="160"/>
      <c r="D60" s="142"/>
      <c r="E60" s="142"/>
      <c r="F60" s="142"/>
      <c r="G60" s="142"/>
      <c r="H60" s="174"/>
      <c r="I60" s="142"/>
    </row>
    <row r="61" spans="1:9" x14ac:dyDescent="0.2">
      <c r="A61" s="141"/>
      <c r="B61" s="142"/>
      <c r="C61" s="160"/>
      <c r="D61" s="142"/>
      <c r="E61" s="142"/>
      <c r="F61" s="142"/>
      <c r="G61" s="142"/>
      <c r="H61" s="174"/>
      <c r="I61" s="142"/>
    </row>
    <row r="62" spans="1:9" x14ac:dyDescent="0.2">
      <c r="A62" s="141"/>
      <c r="B62" s="142"/>
      <c r="C62" s="160"/>
      <c r="D62" s="142"/>
      <c r="E62" s="142"/>
      <c r="F62" s="142"/>
      <c r="G62" s="142"/>
      <c r="H62" s="174"/>
      <c r="I62" s="142"/>
    </row>
    <row r="63" spans="1:9" x14ac:dyDescent="0.2">
      <c r="A63" s="141"/>
      <c r="B63" s="142"/>
      <c r="C63" s="160"/>
      <c r="D63" s="142"/>
      <c r="E63" s="142"/>
      <c r="F63" s="142"/>
      <c r="G63" s="142"/>
      <c r="H63" s="174"/>
      <c r="I63" s="142"/>
    </row>
    <row r="64" spans="1:9" x14ac:dyDescent="0.2">
      <c r="A64" s="141"/>
      <c r="B64" s="142"/>
      <c r="C64" s="160"/>
      <c r="D64" s="142"/>
      <c r="E64" s="142"/>
      <c r="F64" s="142"/>
      <c r="G64" s="142"/>
      <c r="H64" s="174"/>
      <c r="I64" s="142"/>
    </row>
    <row r="65" spans="1:9" x14ac:dyDescent="0.2">
      <c r="A65" s="141"/>
      <c r="B65" s="142"/>
      <c r="C65" s="160"/>
      <c r="D65" s="142"/>
      <c r="E65" s="142"/>
      <c r="F65" s="142"/>
      <c r="G65" s="142"/>
      <c r="H65" s="174"/>
      <c r="I65" s="142"/>
    </row>
    <row r="66" spans="1:9" x14ac:dyDescent="0.2">
      <c r="A66" s="141"/>
      <c r="B66" s="142"/>
      <c r="C66" s="160"/>
      <c r="D66" s="142"/>
      <c r="E66" s="142"/>
      <c r="F66" s="142"/>
      <c r="G66" s="142"/>
      <c r="H66" s="174"/>
      <c r="I66" s="142"/>
    </row>
    <row r="67" spans="1:9" x14ac:dyDescent="0.2">
      <c r="A67" s="141"/>
      <c r="B67" s="142"/>
      <c r="C67" s="160"/>
      <c r="D67" s="142"/>
      <c r="E67" s="142"/>
      <c r="F67" s="142"/>
      <c r="G67" s="142"/>
      <c r="H67" s="174"/>
      <c r="I67" s="142"/>
    </row>
    <row r="68" spans="1:9" x14ac:dyDescent="0.2">
      <c r="A68" s="141"/>
      <c r="B68" s="142"/>
      <c r="C68" s="160"/>
      <c r="D68" s="142"/>
      <c r="E68" s="142"/>
      <c r="F68" s="142"/>
      <c r="G68" s="142"/>
      <c r="H68" s="174"/>
      <c r="I68" s="142"/>
    </row>
    <row r="69" spans="1:9" x14ac:dyDescent="0.2">
      <c r="A69" s="141"/>
      <c r="B69" s="142"/>
      <c r="C69" s="160"/>
      <c r="D69" s="142"/>
      <c r="E69" s="142"/>
      <c r="F69" s="142"/>
      <c r="G69" s="142"/>
      <c r="H69" s="174"/>
      <c r="I69" s="142"/>
    </row>
    <row r="70" spans="1:9" x14ac:dyDescent="0.2">
      <c r="A70" s="141"/>
      <c r="B70" s="142"/>
      <c r="C70" s="160"/>
      <c r="D70" s="142"/>
      <c r="E70" s="142"/>
      <c r="F70" s="142"/>
      <c r="G70" s="142"/>
      <c r="H70" s="174"/>
      <c r="I70" s="142"/>
    </row>
    <row r="71" spans="1:9" x14ac:dyDescent="0.2">
      <c r="A71" s="141"/>
      <c r="B71" s="142"/>
      <c r="C71" s="160"/>
      <c r="D71" s="142"/>
      <c r="E71" s="142"/>
      <c r="F71" s="142"/>
      <c r="G71" s="142"/>
      <c r="H71" s="174"/>
      <c r="I71" s="142"/>
    </row>
    <row r="72" spans="1:9" x14ac:dyDescent="0.2">
      <c r="A72" s="141"/>
      <c r="B72" s="142"/>
      <c r="C72" s="160"/>
      <c r="D72" s="142"/>
      <c r="E72" s="142"/>
      <c r="F72" s="142"/>
      <c r="G72" s="142"/>
      <c r="H72" s="174"/>
      <c r="I72" s="142"/>
    </row>
    <row r="73" spans="1:9" x14ac:dyDescent="0.2">
      <c r="A73" s="141"/>
      <c r="B73" s="142"/>
      <c r="C73" s="160"/>
      <c r="D73" s="142"/>
      <c r="E73" s="142"/>
      <c r="F73" s="142"/>
      <c r="G73" s="142"/>
      <c r="H73" s="174"/>
      <c r="I73" s="142"/>
    </row>
    <row r="74" spans="1:9" x14ac:dyDescent="0.2">
      <c r="A74" s="141"/>
      <c r="B74" s="142"/>
      <c r="C74" s="160"/>
      <c r="D74" s="142"/>
      <c r="E74" s="142"/>
      <c r="F74" s="142"/>
      <c r="G74" s="142"/>
      <c r="H74" s="174"/>
      <c r="I74" s="142"/>
    </row>
    <row r="75" spans="1:9" x14ac:dyDescent="0.2">
      <c r="A75" s="141"/>
      <c r="B75" s="142"/>
      <c r="C75" s="160"/>
      <c r="D75" s="142"/>
      <c r="E75" s="142"/>
      <c r="F75" s="142"/>
      <c r="G75" s="142"/>
      <c r="H75" s="174"/>
      <c r="I75" s="142"/>
    </row>
    <row r="76" spans="1:9" x14ac:dyDescent="0.2">
      <c r="A76" s="141"/>
      <c r="B76" s="142"/>
      <c r="C76" s="160"/>
      <c r="D76" s="142"/>
      <c r="E76" s="142"/>
      <c r="F76" s="142"/>
      <c r="G76" s="142"/>
      <c r="H76" s="174"/>
      <c r="I76" s="142"/>
    </row>
    <row r="77" spans="1:9" x14ac:dyDescent="0.2">
      <c r="A77" s="141"/>
      <c r="B77" s="142"/>
      <c r="C77" s="160"/>
      <c r="D77" s="142"/>
      <c r="E77" s="142"/>
      <c r="F77" s="142"/>
      <c r="G77" s="142"/>
      <c r="H77" s="174"/>
      <c r="I77" s="142"/>
    </row>
    <row r="78" spans="1:9" x14ac:dyDescent="0.2">
      <c r="A78" s="141"/>
      <c r="B78" s="142"/>
      <c r="C78" s="160"/>
      <c r="D78" s="142"/>
      <c r="E78" s="142"/>
      <c r="F78" s="142"/>
      <c r="G78" s="142"/>
      <c r="H78" s="174"/>
      <c r="I78" s="142"/>
    </row>
    <row r="79" spans="1:9" x14ac:dyDescent="0.2">
      <c r="A79" s="141"/>
      <c r="B79" s="142"/>
      <c r="C79" s="160"/>
      <c r="D79" s="142"/>
      <c r="E79" s="142"/>
      <c r="F79" s="142"/>
      <c r="G79" s="142"/>
      <c r="H79" s="174"/>
      <c r="I79" s="142"/>
    </row>
    <row r="80" spans="1:9" x14ac:dyDescent="0.2">
      <c r="A80" s="141"/>
      <c r="B80" s="142"/>
      <c r="C80" s="160"/>
      <c r="D80" s="142"/>
      <c r="E80" s="142"/>
      <c r="F80" s="142"/>
      <c r="G80" s="142"/>
      <c r="H80" s="174"/>
      <c r="I80" s="142"/>
    </row>
    <row r="81" spans="1:9" x14ac:dyDescent="0.2">
      <c r="A81" s="141"/>
      <c r="B81" s="142"/>
      <c r="C81" s="160"/>
      <c r="D81" s="142"/>
      <c r="E81" s="142"/>
      <c r="F81" s="142"/>
      <c r="G81" s="142"/>
      <c r="H81" s="174"/>
      <c r="I81" s="142"/>
    </row>
    <row r="82" spans="1:9" x14ac:dyDescent="0.2">
      <c r="A82" s="141"/>
      <c r="B82" s="142"/>
      <c r="C82" s="160"/>
      <c r="D82" s="142"/>
      <c r="E82" s="142"/>
      <c r="F82" s="142"/>
      <c r="G82" s="142"/>
      <c r="H82" s="174"/>
      <c r="I82" s="142"/>
    </row>
    <row r="83" spans="1:9" x14ac:dyDescent="0.2">
      <c r="A83" s="141"/>
      <c r="B83" s="142"/>
      <c r="C83" s="160"/>
      <c r="D83" s="142"/>
      <c r="E83" s="142"/>
      <c r="F83" s="142"/>
      <c r="G83" s="142"/>
      <c r="H83" s="174"/>
      <c r="I83" s="142"/>
    </row>
    <row r="84" spans="1:9" x14ac:dyDescent="0.2">
      <c r="A84" s="141"/>
      <c r="B84" s="142"/>
      <c r="C84" s="160"/>
      <c r="D84" s="142"/>
      <c r="E84" s="142"/>
      <c r="F84" s="142"/>
      <c r="G84" s="142"/>
      <c r="H84" s="174"/>
      <c r="I84" s="142"/>
    </row>
    <row r="85" spans="1:9" x14ac:dyDescent="0.2">
      <c r="A85" s="141"/>
      <c r="B85" s="142"/>
      <c r="C85" s="160"/>
      <c r="D85" s="142"/>
      <c r="E85" s="142"/>
      <c r="F85" s="142"/>
      <c r="G85" s="142"/>
      <c r="H85" s="174"/>
      <c r="I85" s="142"/>
    </row>
    <row r="86" spans="1:9" x14ac:dyDescent="0.2">
      <c r="A86" s="141"/>
      <c r="B86" s="142"/>
      <c r="C86" s="160"/>
      <c r="D86" s="142"/>
      <c r="E86" s="142"/>
      <c r="F86" s="142"/>
      <c r="G86" s="142"/>
      <c r="H86" s="174"/>
      <c r="I86" s="142"/>
    </row>
    <row r="87" spans="1:9" x14ac:dyDescent="0.2">
      <c r="A87" s="141"/>
      <c r="B87" s="142"/>
      <c r="C87" s="160"/>
      <c r="D87" s="142"/>
      <c r="E87" s="142"/>
      <c r="F87" s="142"/>
      <c r="G87" s="142"/>
      <c r="H87" s="174"/>
      <c r="I87" s="142"/>
    </row>
    <row r="88" spans="1:9" x14ac:dyDescent="0.2">
      <c r="A88" s="141"/>
      <c r="B88" s="142"/>
      <c r="C88" s="160"/>
      <c r="D88" s="142"/>
      <c r="E88" s="142"/>
      <c r="F88" s="142"/>
      <c r="G88" s="142"/>
      <c r="H88" s="174"/>
      <c r="I88" s="142"/>
    </row>
    <row r="89" spans="1:9" x14ac:dyDescent="0.2">
      <c r="A89" s="141"/>
      <c r="B89" s="142"/>
      <c r="C89" s="160"/>
      <c r="D89" s="142"/>
      <c r="E89" s="142"/>
      <c r="F89" s="142"/>
      <c r="G89" s="142"/>
      <c r="H89" s="174"/>
      <c r="I89" s="142"/>
    </row>
    <row r="90" spans="1:9" x14ac:dyDescent="0.2">
      <c r="A90" s="141"/>
      <c r="B90" s="142"/>
      <c r="C90" s="160"/>
      <c r="D90" s="142"/>
      <c r="E90" s="142"/>
      <c r="F90" s="142"/>
      <c r="G90" s="142"/>
      <c r="H90" s="174"/>
      <c r="I90" s="142"/>
    </row>
    <row r="91" spans="1:9" x14ac:dyDescent="0.2">
      <c r="A91" s="141"/>
      <c r="B91" s="142"/>
      <c r="C91" s="160"/>
      <c r="D91" s="142"/>
      <c r="E91" s="142"/>
      <c r="F91" s="142"/>
      <c r="G91" s="142"/>
      <c r="H91" s="174"/>
      <c r="I91" s="142"/>
    </row>
    <row r="92" spans="1:9" x14ac:dyDescent="0.2">
      <c r="A92" s="141"/>
      <c r="B92" s="142"/>
      <c r="C92" s="160"/>
      <c r="D92" s="142"/>
      <c r="E92" s="142"/>
      <c r="F92" s="142"/>
      <c r="G92" s="142"/>
      <c r="H92" s="174"/>
      <c r="I92" s="142"/>
    </row>
    <row r="93" spans="1:9" x14ac:dyDescent="0.2">
      <c r="A93" s="141"/>
      <c r="B93" s="142"/>
      <c r="C93" s="160"/>
      <c r="D93" s="142"/>
      <c r="E93" s="142"/>
      <c r="F93" s="142"/>
      <c r="G93" s="142"/>
      <c r="H93" s="174"/>
      <c r="I93" s="142"/>
    </row>
    <row r="94" spans="1:9" x14ac:dyDescent="0.2">
      <c r="A94" s="141"/>
      <c r="B94" s="142"/>
      <c r="C94" s="160"/>
      <c r="D94" s="142"/>
      <c r="E94" s="142"/>
      <c r="F94" s="142"/>
      <c r="G94" s="142"/>
      <c r="H94" s="174"/>
      <c r="I94" s="142"/>
    </row>
    <row r="95" spans="1:9" x14ac:dyDescent="0.2">
      <c r="A95" s="141"/>
      <c r="B95" s="142"/>
      <c r="C95" s="160"/>
      <c r="D95" s="142"/>
      <c r="E95" s="142"/>
      <c r="F95" s="142"/>
      <c r="G95" s="142"/>
      <c r="H95" s="174"/>
      <c r="I95" s="142"/>
    </row>
    <row r="96" spans="1:9" x14ac:dyDescent="0.2">
      <c r="A96" s="141"/>
      <c r="B96" s="142"/>
      <c r="C96" s="160"/>
      <c r="D96" s="142"/>
      <c r="E96" s="142"/>
      <c r="F96" s="142"/>
      <c r="G96" s="142"/>
      <c r="H96" s="174"/>
      <c r="I96" s="142"/>
    </row>
    <row r="97" spans="1:9" x14ac:dyDescent="0.2">
      <c r="A97" s="141"/>
      <c r="B97" s="142"/>
      <c r="C97" s="160"/>
      <c r="D97" s="142"/>
      <c r="E97" s="142"/>
      <c r="F97" s="142"/>
      <c r="G97" s="142"/>
      <c r="H97" s="174"/>
      <c r="I97" s="142"/>
    </row>
    <row r="98" spans="1:9" x14ac:dyDescent="0.2">
      <c r="A98" s="141"/>
      <c r="B98" s="142"/>
      <c r="C98" s="160"/>
      <c r="D98" s="142"/>
      <c r="E98" s="142"/>
      <c r="F98" s="142"/>
      <c r="G98" s="142"/>
      <c r="H98" s="174"/>
      <c r="I98" s="142"/>
    </row>
    <row r="99" spans="1:9" x14ac:dyDescent="0.2">
      <c r="A99" s="141"/>
      <c r="B99" s="142"/>
      <c r="C99" s="160"/>
      <c r="D99" s="142"/>
      <c r="E99" s="142"/>
      <c r="F99" s="142"/>
      <c r="G99" s="142"/>
      <c r="H99" s="174"/>
      <c r="I99" s="142"/>
    </row>
    <row r="100" spans="1:9" x14ac:dyDescent="0.2">
      <c r="A100" s="141"/>
      <c r="B100" s="142"/>
      <c r="C100" s="160"/>
      <c r="D100" s="142"/>
      <c r="E100" s="142"/>
      <c r="F100" s="142"/>
      <c r="G100" s="142"/>
      <c r="H100" s="174"/>
      <c r="I100" s="142"/>
    </row>
    <row r="101" spans="1:9" x14ac:dyDescent="0.2">
      <c r="A101" s="141"/>
      <c r="B101" s="142"/>
      <c r="C101" s="160"/>
      <c r="D101" s="142"/>
      <c r="E101" s="142"/>
      <c r="F101" s="142"/>
      <c r="G101" s="142"/>
      <c r="H101" s="174"/>
      <c r="I101" s="142"/>
    </row>
    <row r="102" spans="1:9" x14ac:dyDescent="0.2">
      <c r="A102" s="141"/>
      <c r="B102" s="142"/>
      <c r="C102" s="160"/>
      <c r="D102" s="142"/>
      <c r="E102" s="142"/>
      <c r="F102" s="142"/>
      <c r="G102" s="142"/>
      <c r="H102" s="174"/>
      <c r="I102" s="142"/>
    </row>
    <row r="103" spans="1:9" x14ac:dyDescent="0.2">
      <c r="A103" s="141"/>
      <c r="B103" s="142"/>
      <c r="C103" s="160"/>
      <c r="D103" s="142"/>
      <c r="E103" s="142"/>
      <c r="F103" s="142"/>
      <c r="G103" s="142"/>
      <c r="H103" s="174"/>
      <c r="I103" s="142"/>
    </row>
    <row r="104" spans="1:9" x14ac:dyDescent="0.2">
      <c r="A104" s="141"/>
      <c r="B104" s="142"/>
      <c r="C104" s="160"/>
      <c r="D104" s="142"/>
      <c r="E104" s="142"/>
      <c r="F104" s="142"/>
      <c r="G104" s="142"/>
      <c r="H104" s="174"/>
      <c r="I104" s="142"/>
    </row>
    <row r="105" spans="1:9" x14ac:dyDescent="0.2">
      <c r="A105" s="141"/>
      <c r="B105" s="142"/>
      <c r="C105" s="160"/>
      <c r="D105" s="142"/>
      <c r="E105" s="142"/>
      <c r="F105" s="142"/>
      <c r="G105" s="142"/>
      <c r="H105" s="174"/>
      <c r="I105" s="142"/>
    </row>
    <row r="106" spans="1:9" x14ac:dyDescent="0.2">
      <c r="A106" s="141"/>
      <c r="B106" s="142"/>
      <c r="C106" s="160"/>
      <c r="D106" s="142"/>
      <c r="E106" s="142"/>
      <c r="F106" s="142"/>
      <c r="G106" s="142"/>
      <c r="H106" s="174"/>
      <c r="I106" s="142"/>
    </row>
    <row r="107" spans="1:9" x14ac:dyDescent="0.2">
      <c r="A107" s="141"/>
      <c r="B107" s="142"/>
      <c r="C107" s="160"/>
      <c r="D107" s="142"/>
      <c r="E107" s="142"/>
      <c r="F107" s="142"/>
      <c r="G107" s="142"/>
      <c r="H107" s="174"/>
      <c r="I107" s="142"/>
    </row>
    <row r="108" spans="1:9" x14ac:dyDescent="0.2">
      <c r="A108" s="141"/>
      <c r="B108" s="142"/>
      <c r="C108" s="160"/>
      <c r="D108" s="142"/>
      <c r="E108" s="142"/>
      <c r="F108" s="142"/>
      <c r="G108" s="142"/>
      <c r="H108" s="174"/>
      <c r="I108" s="142"/>
    </row>
    <row r="109" spans="1:9" x14ac:dyDescent="0.2">
      <c r="A109" s="141"/>
      <c r="B109" s="142"/>
      <c r="C109" s="160"/>
      <c r="D109" s="142"/>
      <c r="E109" s="142"/>
      <c r="F109" s="142"/>
      <c r="G109" s="142"/>
      <c r="H109" s="174"/>
      <c r="I109" s="142"/>
    </row>
    <row r="110" spans="1:9" x14ac:dyDescent="0.2">
      <c r="A110" s="141"/>
      <c r="B110" s="142"/>
      <c r="C110" s="160"/>
      <c r="D110" s="142"/>
      <c r="E110" s="142"/>
      <c r="F110" s="142"/>
      <c r="G110" s="142"/>
      <c r="H110" s="174"/>
      <c r="I110" s="142"/>
    </row>
    <row r="111" spans="1:9" x14ac:dyDescent="0.2">
      <c r="A111" s="141"/>
      <c r="B111" s="142"/>
      <c r="C111" s="160"/>
      <c r="D111" s="142"/>
      <c r="E111" s="142"/>
      <c r="F111" s="142"/>
      <c r="G111" s="142"/>
      <c r="H111" s="174"/>
      <c r="I111" s="142"/>
    </row>
    <row r="112" spans="1:9" x14ac:dyDescent="0.2">
      <c r="A112" s="141"/>
      <c r="B112" s="142"/>
      <c r="C112" s="160"/>
      <c r="D112" s="142"/>
      <c r="E112" s="142"/>
      <c r="F112" s="142"/>
      <c r="G112" s="142"/>
      <c r="H112" s="174"/>
      <c r="I112" s="142"/>
    </row>
    <row r="113" spans="1:9" x14ac:dyDescent="0.2">
      <c r="A113" s="141"/>
      <c r="B113" s="142"/>
      <c r="C113" s="160"/>
      <c r="D113" s="142"/>
      <c r="E113" s="142"/>
      <c r="F113" s="142"/>
      <c r="G113" s="142"/>
      <c r="H113" s="174"/>
      <c r="I113" s="142"/>
    </row>
    <row r="114" spans="1:9" x14ac:dyDescent="0.2">
      <c r="A114" s="141"/>
      <c r="B114" s="142"/>
      <c r="C114" s="160"/>
      <c r="D114" s="142"/>
      <c r="E114" s="142"/>
      <c r="F114" s="142"/>
      <c r="G114" s="142"/>
      <c r="H114" s="174"/>
      <c r="I114" s="142"/>
    </row>
    <row r="115" spans="1:9" x14ac:dyDescent="0.2">
      <c r="A115" s="141"/>
      <c r="B115" s="142"/>
      <c r="C115" s="160"/>
      <c r="D115" s="142"/>
      <c r="E115" s="142"/>
      <c r="F115" s="142"/>
      <c r="G115" s="142"/>
      <c r="H115" s="174"/>
      <c r="I115" s="142"/>
    </row>
    <row r="116" spans="1:9" x14ac:dyDescent="0.2">
      <c r="A116" s="141"/>
      <c r="B116" s="142"/>
      <c r="C116" s="160"/>
      <c r="D116" s="142"/>
      <c r="E116" s="142"/>
      <c r="F116" s="142"/>
      <c r="G116" s="142"/>
      <c r="H116" s="174"/>
      <c r="I116" s="142"/>
    </row>
    <row r="117" spans="1:9" x14ac:dyDescent="0.2">
      <c r="A117" s="141"/>
      <c r="B117" s="142"/>
      <c r="C117" s="160"/>
      <c r="D117" s="142"/>
      <c r="E117" s="142"/>
      <c r="F117" s="142"/>
      <c r="G117" s="142"/>
      <c r="H117" s="174"/>
      <c r="I117" s="142"/>
    </row>
    <row r="118" spans="1:9" x14ac:dyDescent="0.2">
      <c r="A118" s="141"/>
      <c r="B118" s="142"/>
      <c r="C118" s="160"/>
      <c r="D118" s="142"/>
      <c r="E118" s="142"/>
      <c r="F118" s="142"/>
      <c r="G118" s="142"/>
      <c r="H118" s="174"/>
      <c r="I118" s="142"/>
    </row>
  </sheetData>
  <sheetProtection selectLockedCells="1"/>
  <autoFilter ref="A7:AE45" xr:uid="{3BDE4F54-AE31-4388-A065-07603B13E1C8}">
    <sortState xmlns:xlrd2="http://schemas.microsoft.com/office/spreadsheetml/2017/richdata2" ref="A8:AE45">
      <sortCondition ref="A7:A45"/>
    </sortState>
  </autoFilter>
  <mergeCells count="4">
    <mergeCell ref="A3:C3"/>
    <mergeCell ref="A5:B5"/>
    <mergeCell ref="A4:B4"/>
    <mergeCell ref="D4:E4"/>
  </mergeCells>
  <phoneticPr fontId="29" type="noConversion"/>
  <conditionalFormatting sqref="B8:B42">
    <cfRule type="containsBlanks" dxfId="2" priority="3">
      <formula>LEN(TRIM(B8))=0</formula>
    </cfRule>
  </conditionalFormatting>
  <conditionalFormatting sqref="C89:C1048576 C1:C42">
    <cfRule type="containsText" dxfId="1" priority="2" operator="containsText" text="Fleet and Equipment Repairs">
      <formula>NOT(ISERROR(SEARCH("Fleet and Equipment Repairs",C1)))</formula>
    </cfRule>
  </conditionalFormatting>
  <conditionalFormatting sqref="L8:U19">
    <cfRule type="cellIs" dxfId="0" priority="1" operator="equal">
      <formula>0</formula>
    </cfRule>
  </conditionalFormatting>
  <pageMargins left="0.17" right="0.17" top="0.31" bottom="0.31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816815-9FBA-4F0D-8198-0F4C54875ED9}">
          <x14:formula1>
            <xm:f>Sheet2!$L$1:$L$22</xm:f>
          </x14:formula1>
          <xm:sqref>C8:C45</xm:sqref>
        </x14:dataValidation>
        <x14:dataValidation type="list" allowBlank="1" showInputMessage="1" showErrorMessage="1" xr:uid="{DDCEC305-519B-407C-A1B7-39F22F09BC44}">
          <x14:formula1>
            <xm:f>Sheet2!$I$3:$I$13</xm:f>
          </x14:formula1>
          <xm:sqref>B8:B45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2D4E-3DAF-4489-AD71-4113D649D746}">
  <dimension ref="A1:K47"/>
  <sheetViews>
    <sheetView showGridLines="0" zoomScaleNormal="100" workbookViewId="0">
      <selection activeCell="A7" sqref="A7"/>
    </sheetView>
  </sheetViews>
  <sheetFormatPr defaultRowHeight="12" x14ac:dyDescent="0.2"/>
  <cols>
    <col min="1" max="1" width="15.85546875" style="125" customWidth="1"/>
    <col min="2" max="2" width="7.7109375" style="126" customWidth="1"/>
    <col min="3" max="3" width="12.85546875" style="126" customWidth="1"/>
    <col min="4" max="4" width="10.140625" style="126" customWidth="1"/>
    <col min="5" max="5" width="11" style="127" customWidth="1"/>
    <col min="6" max="6" width="9.28515625" style="127" customWidth="1"/>
    <col min="7" max="7" width="11.140625" style="127" customWidth="1"/>
    <col min="8" max="8" width="10.85546875" style="127" customWidth="1"/>
    <col min="9" max="10" width="9.7109375" style="127" customWidth="1"/>
    <col min="11" max="11" width="29" style="127" customWidth="1"/>
    <col min="12" max="16384" width="9.140625" style="126"/>
  </cols>
  <sheetData>
    <row r="1" spans="1:11" ht="6" customHeight="1" x14ac:dyDescent="0.2">
      <c r="I1" s="128"/>
    </row>
    <row r="2" spans="1:11" x14ac:dyDescent="0.2">
      <c r="I2" s="260" t="s">
        <v>22</v>
      </c>
      <c r="J2" s="260"/>
    </row>
    <row r="3" spans="1:11" ht="12.75" customHeight="1" x14ac:dyDescent="0.25">
      <c r="A3" s="129" t="s">
        <v>162</v>
      </c>
      <c r="B3" s="266"/>
      <c r="C3" s="267"/>
      <c r="E3" s="130" t="s">
        <v>160</v>
      </c>
      <c r="F3" s="265"/>
      <c r="G3" s="265"/>
      <c r="I3" s="130" t="s">
        <v>158</v>
      </c>
      <c r="J3" s="131"/>
      <c r="K3" s="156" t="s">
        <v>203</v>
      </c>
    </row>
    <row r="4" spans="1:11" ht="12.75" customHeight="1" x14ac:dyDescent="0.2">
      <c r="A4" s="132" t="s">
        <v>163</v>
      </c>
      <c r="B4" s="266"/>
      <c r="C4" s="267"/>
      <c r="E4" s="130" t="s">
        <v>161</v>
      </c>
      <c r="F4" s="264"/>
      <c r="G4" s="264"/>
      <c r="I4" s="130" t="s">
        <v>159</v>
      </c>
      <c r="J4" s="131"/>
    </row>
    <row r="5" spans="1:11" ht="10.5" customHeight="1" thickBot="1" x14ac:dyDescent="0.25">
      <c r="A5" s="126"/>
      <c r="E5" s="126"/>
      <c r="F5" s="126"/>
      <c r="G5" s="126"/>
      <c r="H5" s="126"/>
      <c r="I5" s="126"/>
      <c r="J5" s="126"/>
    </row>
    <row r="6" spans="1:11" s="184" customFormat="1" ht="36.75" customHeight="1" thickBot="1" x14ac:dyDescent="0.25">
      <c r="A6" s="133" t="s">
        <v>69</v>
      </c>
      <c r="B6" s="181" t="s">
        <v>146</v>
      </c>
      <c r="C6" s="183" t="s">
        <v>155</v>
      </c>
      <c r="D6" s="183" t="s">
        <v>168</v>
      </c>
      <c r="E6" s="183" t="s">
        <v>149</v>
      </c>
      <c r="F6" s="183"/>
      <c r="G6" s="183" t="s">
        <v>147</v>
      </c>
      <c r="H6" s="183" t="s">
        <v>9</v>
      </c>
      <c r="I6" s="183" t="s">
        <v>79</v>
      </c>
      <c r="J6" s="183" t="s">
        <v>8</v>
      </c>
      <c r="K6" s="182" t="s">
        <v>91</v>
      </c>
    </row>
    <row r="7" spans="1:11" s="134" customFormat="1" ht="15" customHeight="1" x14ac:dyDescent="0.2">
      <c r="A7" s="190" t="s">
        <v>174</v>
      </c>
      <c r="B7" s="191" t="s">
        <v>166</v>
      </c>
      <c r="C7" s="192">
        <f>'Expense Report DATA'!L8</f>
        <v>0</v>
      </c>
      <c r="D7" s="200">
        <f>'Expense Report DATA'!M8</f>
        <v>0</v>
      </c>
      <c r="E7" s="192">
        <f>'Expense Report DATA'!N8</f>
        <v>0</v>
      </c>
      <c r="F7" s="192"/>
      <c r="G7" s="192">
        <f>'Expense Report DATA'!P8</f>
        <v>0</v>
      </c>
      <c r="H7" s="192">
        <f>'Expense Report DATA'!Q8</f>
        <v>0</v>
      </c>
      <c r="I7" s="192">
        <f>'Expense Report DATA'!R8</f>
        <v>0</v>
      </c>
      <c r="J7" s="192">
        <f>'Expense Report DATA'!S8</f>
        <v>0</v>
      </c>
      <c r="K7" s="188"/>
    </row>
    <row r="8" spans="1:11" s="134" customFormat="1" ht="15" customHeight="1" x14ac:dyDescent="0.2">
      <c r="A8" s="196" t="s">
        <v>176</v>
      </c>
      <c r="B8" s="119" t="s">
        <v>166</v>
      </c>
      <c r="C8" s="135">
        <f>'Expense Report DATA'!L9</f>
        <v>0</v>
      </c>
      <c r="D8" s="135">
        <f>'Expense Report DATA'!M9</f>
        <v>0</v>
      </c>
      <c r="E8" s="135">
        <f>'Expense Report DATA'!N9</f>
        <v>0</v>
      </c>
      <c r="F8" s="135"/>
      <c r="G8" s="135">
        <f>'Expense Report DATA'!P9</f>
        <v>0</v>
      </c>
      <c r="H8" s="135">
        <f>'Expense Report DATA'!Q9</f>
        <v>0</v>
      </c>
      <c r="I8" s="135">
        <f>'Expense Report DATA'!R9</f>
        <v>0</v>
      </c>
      <c r="J8" s="135">
        <f>'Expense Report DATA'!S9</f>
        <v>0</v>
      </c>
      <c r="K8" s="185"/>
    </row>
    <row r="9" spans="1:11" s="134" customFormat="1" ht="15" customHeight="1" x14ac:dyDescent="0.2">
      <c r="A9" s="197" t="s">
        <v>169</v>
      </c>
      <c r="B9" s="121" t="s">
        <v>166</v>
      </c>
      <c r="C9" s="136">
        <f>'Expense Report DATA'!L10</f>
        <v>0</v>
      </c>
      <c r="D9" s="136">
        <f>'Expense Report DATA'!M10</f>
        <v>0</v>
      </c>
      <c r="E9" s="136">
        <f>'Expense Report DATA'!N10</f>
        <v>0</v>
      </c>
      <c r="F9" s="136"/>
      <c r="G9" s="136">
        <f>'Expense Report DATA'!P10</f>
        <v>0</v>
      </c>
      <c r="H9" s="136">
        <f>'Expense Report DATA'!Q10</f>
        <v>0</v>
      </c>
      <c r="I9" s="136">
        <f>'Expense Report DATA'!R10</f>
        <v>0</v>
      </c>
      <c r="J9" s="136">
        <f>'Expense Report DATA'!S10</f>
        <v>0</v>
      </c>
      <c r="K9" s="198"/>
    </row>
    <row r="10" spans="1:11" s="134" customFormat="1" ht="15" customHeight="1" x14ac:dyDescent="0.2">
      <c r="A10" s="199" t="s">
        <v>171</v>
      </c>
      <c r="B10" s="119" t="s">
        <v>166</v>
      </c>
      <c r="C10" s="135">
        <f>'Expense Report DATA'!L12</f>
        <v>0</v>
      </c>
      <c r="D10" s="135">
        <f>'Expense Report DATA'!M12</f>
        <v>0</v>
      </c>
      <c r="E10" s="135">
        <f>'Expense Report DATA'!N12</f>
        <v>0</v>
      </c>
      <c r="F10" s="135"/>
      <c r="G10" s="135">
        <f>'Expense Report DATA'!P12</f>
        <v>0</v>
      </c>
      <c r="H10" s="135">
        <f>'Expense Report DATA'!Q12</f>
        <v>0</v>
      </c>
      <c r="I10" s="135">
        <f>'Expense Report DATA'!R12</f>
        <v>0</v>
      </c>
      <c r="J10" s="135">
        <f>'Expense Report DATA'!S12</f>
        <v>0</v>
      </c>
      <c r="K10" s="185"/>
    </row>
    <row r="11" spans="1:11" s="134" customFormat="1" ht="15" customHeight="1" x14ac:dyDescent="0.2">
      <c r="A11" s="197" t="s">
        <v>170</v>
      </c>
      <c r="B11" s="121" t="s">
        <v>166</v>
      </c>
      <c r="C11" s="136">
        <f>'Expense Report DATA'!L13</f>
        <v>0</v>
      </c>
      <c r="D11" s="136">
        <f>'Expense Report DATA'!M13</f>
        <v>0</v>
      </c>
      <c r="E11" s="136">
        <f>'Expense Report DATA'!N13</f>
        <v>0</v>
      </c>
      <c r="F11" s="136"/>
      <c r="G11" s="136">
        <f>'Expense Report DATA'!P13</f>
        <v>0</v>
      </c>
      <c r="H11" s="136">
        <f>'Expense Report DATA'!Q13</f>
        <v>0</v>
      </c>
      <c r="I11" s="136">
        <f>'Expense Report DATA'!R13</f>
        <v>0</v>
      </c>
      <c r="J11" s="136">
        <f>'Expense Report DATA'!S13</f>
        <v>0</v>
      </c>
      <c r="K11" s="198"/>
    </row>
    <row r="12" spans="1:11" s="134" customFormat="1" ht="15" customHeight="1" x14ac:dyDescent="0.2">
      <c r="A12" s="196" t="s">
        <v>173</v>
      </c>
      <c r="B12" s="119" t="s">
        <v>166</v>
      </c>
      <c r="C12" s="135">
        <f>'Expense Report DATA'!L14</f>
        <v>0</v>
      </c>
      <c r="D12" s="135">
        <f>'Expense Report DATA'!M14</f>
        <v>0</v>
      </c>
      <c r="E12" s="135">
        <f>'Expense Report DATA'!N14</f>
        <v>0</v>
      </c>
      <c r="F12" s="135"/>
      <c r="G12" s="135">
        <f>'Expense Report DATA'!P14</f>
        <v>0</v>
      </c>
      <c r="H12" s="135">
        <f>'Expense Report DATA'!Q14</f>
        <v>0</v>
      </c>
      <c r="I12" s="135">
        <f>'Expense Report DATA'!R14</f>
        <v>0</v>
      </c>
      <c r="J12" s="135">
        <f>'Expense Report DATA'!S14</f>
        <v>0</v>
      </c>
      <c r="K12" s="185"/>
    </row>
    <row r="13" spans="1:11" s="134" customFormat="1" ht="15" customHeight="1" x14ac:dyDescent="0.2">
      <c r="A13" s="132" t="s">
        <v>177</v>
      </c>
      <c r="B13" s="121" t="s">
        <v>166</v>
      </c>
      <c r="C13" s="136">
        <f>'Expense Report DATA'!L15</f>
        <v>0</v>
      </c>
      <c r="D13" s="136">
        <f>'Expense Report DATA'!M15</f>
        <v>0</v>
      </c>
      <c r="E13" s="136">
        <f>'Expense Report DATA'!N15</f>
        <v>0</v>
      </c>
      <c r="F13" s="136"/>
      <c r="G13" s="136">
        <f>'Expense Report DATA'!P15</f>
        <v>0</v>
      </c>
      <c r="H13" s="136">
        <f>'Expense Report DATA'!Q15</f>
        <v>0</v>
      </c>
      <c r="I13" s="136">
        <f>'Expense Report DATA'!R15</f>
        <v>0</v>
      </c>
      <c r="J13" s="136">
        <f>'Expense Report DATA'!S15</f>
        <v>0</v>
      </c>
      <c r="K13" s="198"/>
    </row>
    <row r="14" spans="1:11" s="134" customFormat="1" ht="15" customHeight="1" x14ac:dyDescent="0.2">
      <c r="A14" s="196" t="s">
        <v>178</v>
      </c>
      <c r="B14" s="119" t="s">
        <v>166</v>
      </c>
      <c r="C14" s="135">
        <f>'Expense Report DATA'!L16</f>
        <v>0</v>
      </c>
      <c r="D14" s="135">
        <f>'Expense Report DATA'!M16</f>
        <v>0</v>
      </c>
      <c r="E14" s="135">
        <f>'Expense Report DATA'!N16</f>
        <v>0</v>
      </c>
      <c r="F14" s="135"/>
      <c r="G14" s="135">
        <f>'Expense Report DATA'!P16</f>
        <v>0</v>
      </c>
      <c r="H14" s="135">
        <f>'Expense Report DATA'!Q16</f>
        <v>0</v>
      </c>
      <c r="I14" s="135">
        <f>'Expense Report DATA'!R16</f>
        <v>0</v>
      </c>
      <c r="J14" s="135">
        <f>'Expense Report DATA'!S16</f>
        <v>0</v>
      </c>
      <c r="K14" s="185"/>
    </row>
    <row r="15" spans="1:11" s="134" customFormat="1" ht="15" customHeight="1" x14ac:dyDescent="0.2">
      <c r="A15" s="197" t="s">
        <v>175</v>
      </c>
      <c r="B15" s="121" t="s">
        <v>166</v>
      </c>
      <c r="C15" s="136">
        <f>'Expense Report DATA'!L17</f>
        <v>0</v>
      </c>
      <c r="D15" s="136">
        <f>'Expense Report DATA'!M17</f>
        <v>0</v>
      </c>
      <c r="E15" s="136">
        <f>'Expense Report DATA'!N17</f>
        <v>0</v>
      </c>
      <c r="F15" s="136"/>
      <c r="G15" s="136">
        <f>'Expense Report DATA'!P17</f>
        <v>0</v>
      </c>
      <c r="H15" s="136">
        <f>'Expense Report DATA'!Q17</f>
        <v>0</v>
      </c>
      <c r="I15" s="136">
        <f>'Expense Report DATA'!R17</f>
        <v>0</v>
      </c>
      <c r="J15" s="136">
        <f>'Expense Report DATA'!S17</f>
        <v>0</v>
      </c>
      <c r="K15" s="198"/>
    </row>
    <row r="16" spans="1:11" s="134" customFormat="1" ht="15" customHeight="1" x14ac:dyDescent="0.2">
      <c r="A16" s="196" t="s">
        <v>172</v>
      </c>
      <c r="B16" s="119" t="s">
        <v>166</v>
      </c>
      <c r="C16" s="135">
        <f>'Expense Report DATA'!L18</f>
        <v>0</v>
      </c>
      <c r="D16" s="135">
        <f>'Expense Report DATA'!M18</f>
        <v>0</v>
      </c>
      <c r="E16" s="135">
        <f>'Expense Report DATA'!N18</f>
        <v>0</v>
      </c>
      <c r="F16" s="135"/>
      <c r="G16" s="135">
        <f>'Expense Report DATA'!P18</f>
        <v>0</v>
      </c>
      <c r="H16" s="135">
        <f>'Expense Report DATA'!Q18</f>
        <v>0</v>
      </c>
      <c r="I16" s="135">
        <f>'Expense Report DATA'!R18</f>
        <v>0</v>
      </c>
      <c r="J16" s="135">
        <f>'Expense Report DATA'!S18</f>
        <v>0</v>
      </c>
      <c r="K16" s="185"/>
    </row>
    <row r="17" spans="1:11" s="134" customFormat="1" ht="15" customHeight="1" x14ac:dyDescent="0.2">
      <c r="A17" s="193" t="s">
        <v>88</v>
      </c>
      <c r="B17" s="194" t="s">
        <v>166</v>
      </c>
      <c r="C17" s="195">
        <f>'Expense Report DATA'!L19</f>
        <v>0</v>
      </c>
      <c r="D17" s="195">
        <f>'Expense Report DATA'!M19</f>
        <v>0</v>
      </c>
      <c r="E17" s="195">
        <f>'Expense Report DATA'!N19</f>
        <v>0</v>
      </c>
      <c r="F17" s="195"/>
      <c r="G17" s="195">
        <f>'Expense Report DATA'!P19</f>
        <v>0</v>
      </c>
      <c r="H17" s="195">
        <f>'Expense Report DATA'!Q19</f>
        <v>0</v>
      </c>
      <c r="I17" s="195">
        <f>'Expense Report DATA'!R19</f>
        <v>0</v>
      </c>
      <c r="J17" s="195">
        <f>'Expense Report DATA'!S19</f>
        <v>0</v>
      </c>
      <c r="K17" s="189"/>
    </row>
    <row r="18" spans="1:11" s="134" customFormat="1" ht="14.25" customHeight="1" thickBot="1" x14ac:dyDescent="0.25">
      <c r="A18" s="148"/>
      <c r="B18" s="149" t="s">
        <v>89</v>
      </c>
      <c r="C18" s="150">
        <f>SUM(C7:C17)</f>
        <v>0</v>
      </c>
      <c r="D18" s="150">
        <f t="shared" ref="D18:J18" si="0">SUM(D7:D17)</f>
        <v>0</v>
      </c>
      <c r="E18" s="150">
        <f t="shared" si="0"/>
        <v>0</v>
      </c>
      <c r="F18" s="150"/>
      <c r="G18" s="150">
        <f t="shared" si="0"/>
        <v>0</v>
      </c>
      <c r="H18" s="150">
        <f t="shared" si="0"/>
        <v>0</v>
      </c>
      <c r="I18" s="150">
        <f t="shared" si="0"/>
        <v>0</v>
      </c>
      <c r="J18" s="150">
        <f t="shared" si="0"/>
        <v>0</v>
      </c>
      <c r="K18" s="151">
        <f>SUM(C18:J18)</f>
        <v>0</v>
      </c>
    </row>
    <row r="19" spans="1:11" s="144" customFormat="1" ht="5.25" customHeight="1" thickBot="1" x14ac:dyDescent="0.25">
      <c r="A19" s="152"/>
      <c r="B19" s="153"/>
      <c r="C19" s="154"/>
      <c r="D19" s="154"/>
      <c r="E19" s="154"/>
      <c r="F19" s="154"/>
      <c r="G19" s="154"/>
      <c r="H19" s="154"/>
      <c r="I19" s="154"/>
      <c r="J19" s="154"/>
      <c r="K19" s="155"/>
    </row>
    <row r="20" spans="1:11" s="134" customFormat="1" ht="13.5" customHeight="1" thickBot="1" x14ac:dyDescent="0.25">
      <c r="A20" s="261" t="s">
        <v>167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3"/>
    </row>
    <row r="21" spans="1:11" s="144" customFormat="1" ht="5.25" customHeight="1" thickBo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7"/>
    </row>
    <row r="22" spans="1:11" s="134" customFormat="1" ht="27" customHeight="1" thickBot="1" x14ac:dyDescent="0.25">
      <c r="A22" s="163" t="s">
        <v>69</v>
      </c>
      <c r="B22" s="164" t="s">
        <v>146</v>
      </c>
      <c r="C22" s="165" t="s">
        <v>157</v>
      </c>
      <c r="D22" s="268" t="s">
        <v>152</v>
      </c>
      <c r="E22" s="269"/>
      <c r="F22" s="269"/>
      <c r="G22" s="269"/>
      <c r="H22" s="269"/>
      <c r="I22" s="269"/>
      <c r="J22" s="270"/>
      <c r="K22" s="256" t="s">
        <v>156</v>
      </c>
    </row>
    <row r="23" spans="1:11" s="134" customFormat="1" ht="15" customHeight="1" x14ac:dyDescent="0.2">
      <c r="A23" s="122"/>
      <c r="B23" s="119"/>
      <c r="C23" s="119"/>
      <c r="D23" s="213"/>
      <c r="E23" s="214"/>
      <c r="F23" s="214"/>
      <c r="G23" s="215"/>
      <c r="H23" s="215"/>
      <c r="I23" s="215"/>
      <c r="J23" s="216"/>
      <c r="K23" s="176"/>
    </row>
    <row r="24" spans="1:11" s="134" customFormat="1" ht="15" customHeight="1" x14ac:dyDescent="0.2">
      <c r="A24" s="120"/>
      <c r="B24" s="121"/>
      <c r="C24" s="121"/>
      <c r="D24" s="217"/>
      <c r="E24" s="218"/>
      <c r="F24" s="218"/>
      <c r="G24" s="218"/>
      <c r="H24" s="218"/>
      <c r="I24" s="218"/>
      <c r="J24" s="219"/>
      <c r="K24" s="178"/>
    </row>
    <row r="25" spans="1:11" s="134" customFormat="1" ht="15" customHeight="1" x14ac:dyDescent="0.2">
      <c r="A25" s="118"/>
      <c r="B25" s="119"/>
      <c r="C25" s="119"/>
      <c r="D25" s="220"/>
      <c r="E25" s="221"/>
      <c r="F25" s="221"/>
      <c r="G25" s="221"/>
      <c r="H25" s="221"/>
      <c r="I25" s="221"/>
      <c r="J25" s="222"/>
      <c r="K25" s="177"/>
    </row>
    <row r="26" spans="1:11" s="134" customFormat="1" ht="15" customHeight="1" x14ac:dyDescent="0.2">
      <c r="A26" s="120"/>
      <c r="B26" s="121"/>
      <c r="C26" s="121"/>
      <c r="D26" s="217"/>
      <c r="E26" s="218"/>
      <c r="F26" s="218"/>
      <c r="G26" s="218"/>
      <c r="H26" s="218"/>
      <c r="I26" s="218"/>
      <c r="J26" s="219"/>
      <c r="K26" s="178"/>
    </row>
    <row r="27" spans="1:11" s="134" customFormat="1" ht="15" customHeight="1" x14ac:dyDescent="0.2">
      <c r="A27" s="123"/>
      <c r="B27" s="124"/>
      <c r="C27" s="124"/>
      <c r="D27" s="213"/>
      <c r="E27" s="221"/>
      <c r="F27" s="221"/>
      <c r="G27" s="221"/>
      <c r="H27" s="221"/>
      <c r="I27" s="221"/>
      <c r="J27" s="222"/>
      <c r="K27" s="177"/>
    </row>
    <row r="28" spans="1:11" s="134" customFormat="1" ht="15" customHeight="1" x14ac:dyDescent="0.2">
      <c r="A28" s="120"/>
      <c r="B28" s="121"/>
      <c r="C28" s="121"/>
      <c r="D28" s="217"/>
      <c r="E28" s="218"/>
      <c r="F28" s="218"/>
      <c r="G28" s="218"/>
      <c r="H28" s="218"/>
      <c r="I28" s="218"/>
      <c r="J28" s="219"/>
      <c r="K28" s="178"/>
    </row>
    <row r="29" spans="1:11" s="134" customFormat="1" ht="15" customHeight="1" x14ac:dyDescent="0.2">
      <c r="A29" s="122"/>
      <c r="B29" s="119"/>
      <c r="C29" s="119"/>
      <c r="D29" s="220"/>
      <c r="E29" s="221"/>
      <c r="F29" s="221"/>
      <c r="G29" s="221"/>
      <c r="H29" s="221"/>
      <c r="I29" s="221"/>
      <c r="J29" s="222"/>
      <c r="K29" s="177"/>
    </row>
    <row r="30" spans="1:11" s="134" customFormat="1" ht="15" customHeight="1" x14ac:dyDescent="0.2">
      <c r="A30" s="120"/>
      <c r="B30" s="121"/>
      <c r="C30" s="121"/>
      <c r="D30" s="217"/>
      <c r="E30" s="218"/>
      <c r="F30" s="218"/>
      <c r="G30" s="218"/>
      <c r="H30" s="218"/>
      <c r="I30" s="218"/>
      <c r="J30" s="219"/>
      <c r="K30" s="178"/>
    </row>
    <row r="31" spans="1:11" s="134" customFormat="1" ht="15" customHeight="1" x14ac:dyDescent="0.2">
      <c r="A31" s="118"/>
      <c r="B31" s="119"/>
      <c r="C31" s="119"/>
      <c r="D31" s="220"/>
      <c r="E31" s="221"/>
      <c r="F31" s="221"/>
      <c r="G31" s="221"/>
      <c r="H31" s="221"/>
      <c r="I31" s="221"/>
      <c r="J31" s="222"/>
      <c r="K31" s="177"/>
    </row>
    <row r="32" spans="1:11" s="134" customFormat="1" ht="15" customHeight="1" x14ac:dyDescent="0.2">
      <c r="A32" s="120"/>
      <c r="B32" s="121"/>
      <c r="C32" s="121"/>
      <c r="D32" s="217"/>
      <c r="E32" s="218"/>
      <c r="F32" s="218"/>
      <c r="G32" s="218"/>
      <c r="H32" s="218"/>
      <c r="I32" s="218"/>
      <c r="J32" s="219"/>
      <c r="K32" s="178"/>
    </row>
    <row r="33" spans="1:11" s="134" customFormat="1" ht="15" customHeight="1" x14ac:dyDescent="0.2">
      <c r="A33" s="223"/>
      <c r="B33" s="119"/>
      <c r="C33" s="119"/>
      <c r="D33" s="220"/>
      <c r="E33" s="221"/>
      <c r="F33" s="221"/>
      <c r="G33" s="221"/>
      <c r="H33" s="221"/>
      <c r="I33" s="221"/>
      <c r="J33" s="222"/>
      <c r="K33" s="177"/>
    </row>
    <row r="34" spans="1:11" s="134" customFormat="1" ht="15" customHeight="1" x14ac:dyDescent="0.2">
      <c r="A34" s="224"/>
      <c r="B34" s="121"/>
      <c r="C34" s="121"/>
      <c r="D34" s="217"/>
      <c r="E34" s="218"/>
      <c r="F34" s="218"/>
      <c r="G34" s="218"/>
      <c r="H34" s="218"/>
      <c r="I34" s="218"/>
      <c r="J34" s="219"/>
      <c r="K34" s="178"/>
    </row>
    <row r="35" spans="1:11" ht="15" customHeight="1" x14ac:dyDescent="0.2">
      <c r="A35" s="223"/>
      <c r="B35" s="119"/>
      <c r="C35" s="119"/>
      <c r="D35" s="220"/>
      <c r="E35" s="221"/>
      <c r="F35" s="221"/>
      <c r="G35" s="221"/>
      <c r="H35" s="221"/>
      <c r="I35" s="221"/>
      <c r="J35" s="222"/>
      <c r="K35" s="177"/>
    </row>
    <row r="36" spans="1:11" ht="15" customHeight="1" x14ac:dyDescent="0.2">
      <c r="A36" s="225"/>
      <c r="B36" s="226"/>
      <c r="C36" s="226"/>
      <c r="D36" s="227"/>
      <c r="E36" s="228"/>
      <c r="F36" s="228"/>
      <c r="G36" s="228"/>
      <c r="H36" s="228"/>
      <c r="I36" s="228"/>
      <c r="J36" s="229"/>
      <c r="K36" s="230"/>
    </row>
    <row r="37" spans="1:11" ht="12.75" x14ac:dyDescent="0.2">
      <c r="A37" s="223"/>
      <c r="B37" s="119"/>
      <c r="C37" s="119"/>
      <c r="D37" s="220"/>
      <c r="E37" s="221"/>
      <c r="F37" s="221"/>
      <c r="G37" s="221"/>
      <c r="H37" s="221"/>
      <c r="I37" s="221"/>
      <c r="J37" s="222"/>
      <c r="K37" s="177"/>
    </row>
    <row r="38" spans="1:11" ht="12.75" x14ac:dyDescent="0.2">
      <c r="A38" s="225"/>
      <c r="B38" s="226"/>
      <c r="C38" s="226"/>
      <c r="D38" s="227"/>
      <c r="E38" s="228"/>
      <c r="F38" s="228"/>
      <c r="G38" s="228"/>
      <c r="H38" s="228"/>
      <c r="I38" s="228"/>
      <c r="J38" s="229"/>
      <c r="K38" s="230"/>
    </row>
    <row r="39" spans="1:11" ht="15.75" customHeight="1" x14ac:dyDescent="0.2">
      <c r="A39" s="223"/>
      <c r="B39" s="119"/>
      <c r="C39" s="119"/>
      <c r="D39" s="220"/>
      <c r="E39" s="221"/>
      <c r="F39" s="221"/>
      <c r="G39" s="221"/>
      <c r="H39" s="221"/>
      <c r="I39" s="221"/>
      <c r="J39" s="222"/>
      <c r="K39" s="177"/>
    </row>
    <row r="40" spans="1:11" ht="12.75" x14ac:dyDescent="0.2">
      <c r="A40" s="225"/>
      <c r="B40" s="226"/>
      <c r="C40" s="226"/>
      <c r="D40" s="227"/>
      <c r="E40" s="228"/>
      <c r="F40" s="228"/>
      <c r="G40" s="228"/>
      <c r="H40" s="228"/>
      <c r="I40" s="228"/>
      <c r="J40" s="229"/>
      <c r="K40" s="230"/>
    </row>
    <row r="41" spans="1:11" ht="12.75" x14ac:dyDescent="0.2">
      <c r="A41" s="223"/>
      <c r="B41" s="119"/>
      <c r="C41" s="119"/>
      <c r="D41" s="220"/>
      <c r="E41" s="221"/>
      <c r="F41" s="221"/>
      <c r="G41" s="221"/>
      <c r="H41" s="221"/>
      <c r="I41" s="221"/>
      <c r="J41" s="222"/>
      <c r="K41" s="177"/>
    </row>
    <row r="42" spans="1:11" x14ac:dyDescent="0.2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3"/>
    </row>
    <row r="43" spans="1:11" ht="13.5" thickBot="1" x14ac:dyDescent="0.25">
      <c r="A43" s="234"/>
      <c r="B43" s="235"/>
      <c r="C43" s="236" t="s">
        <v>164</v>
      </c>
      <c r="D43" s="237">
        <f>SUM(K23:K41)</f>
        <v>0</v>
      </c>
      <c r="E43" s="238"/>
      <c r="F43" s="238"/>
      <c r="G43" s="238"/>
      <c r="H43" s="238"/>
      <c r="I43" s="238"/>
      <c r="J43" s="238"/>
      <c r="K43" s="239"/>
    </row>
    <row r="44" spans="1:11" ht="12.75" x14ac:dyDescent="0.2">
      <c r="A44" s="240"/>
      <c r="B44" s="241"/>
      <c r="C44" s="242" t="s">
        <v>165</v>
      </c>
      <c r="D44" s="243">
        <f>K18</f>
        <v>0</v>
      </c>
      <c r="E44" s="244"/>
      <c r="F44" s="244"/>
      <c r="G44" s="244"/>
      <c r="H44" s="244"/>
      <c r="I44" s="244"/>
      <c r="J44" s="245"/>
      <c r="K44" s="246"/>
    </row>
    <row r="45" spans="1:11" ht="12.75" x14ac:dyDescent="0.2">
      <c r="A45" s="240"/>
      <c r="B45" s="241"/>
      <c r="C45" s="247" t="s">
        <v>204</v>
      </c>
      <c r="D45" s="248">
        <f>SUM(D43:D44)</f>
        <v>0</v>
      </c>
      <c r="E45" s="244"/>
      <c r="F45" s="244"/>
      <c r="G45" s="244"/>
      <c r="H45" s="244"/>
      <c r="I45" s="244"/>
      <c r="J45" s="244"/>
      <c r="K45" s="249"/>
    </row>
    <row r="46" spans="1:11" ht="12.75" x14ac:dyDescent="0.2">
      <c r="A46" s="240"/>
      <c r="B46" s="241"/>
      <c r="C46" s="247" t="s">
        <v>179</v>
      </c>
      <c r="D46" s="248"/>
      <c r="E46" s="244"/>
      <c r="F46" s="244"/>
      <c r="G46" s="244"/>
      <c r="H46" s="244"/>
      <c r="I46" s="244"/>
      <c r="J46" s="250"/>
      <c r="K46" s="249"/>
    </row>
    <row r="47" spans="1:11" ht="15.75" thickBot="1" x14ac:dyDescent="0.3">
      <c r="A47" s="240"/>
      <c r="B47" s="241"/>
      <c r="C47" s="251" t="s">
        <v>89</v>
      </c>
      <c r="D47" s="252">
        <f>D45-D46</f>
        <v>0</v>
      </c>
      <c r="E47" s="253"/>
      <c r="F47" s="259" t="s">
        <v>90</v>
      </c>
      <c r="G47" s="259"/>
      <c r="H47" s="259"/>
      <c r="I47" s="254"/>
      <c r="J47" s="255" t="s">
        <v>70</v>
      </c>
      <c r="K47" s="249"/>
    </row>
  </sheetData>
  <sheetProtection selectLockedCells="1"/>
  <mergeCells count="8">
    <mergeCell ref="F47:H47"/>
    <mergeCell ref="I2:J2"/>
    <mergeCell ref="A20:K20"/>
    <mergeCell ref="F4:G4"/>
    <mergeCell ref="F3:G3"/>
    <mergeCell ref="B3:C3"/>
    <mergeCell ref="B4:C4"/>
    <mergeCell ref="D22:J22"/>
  </mergeCells>
  <phoneticPr fontId="29" type="noConversion"/>
  <conditionalFormatting sqref="L17:XFD17 L15:XFD15 L13:XFD13 L11:XFD11 L9:XFD9 L7:XFD7">
    <cfRule type="cellIs" dxfId="3" priority="1" operator="greaterThan">
      <formula>0.001</formula>
    </cfRule>
  </conditionalFormatting>
  <pageMargins left="0.17" right="0.17" top="0.31" bottom="0.31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08BF-A7C8-4D36-98CA-9C65AB1D6EF4}">
  <dimension ref="B1:P81"/>
  <sheetViews>
    <sheetView showGridLines="0" view="pageBreakPreview" zoomScaleNormal="100" zoomScaleSheetLayoutView="100" workbookViewId="0">
      <selection activeCell="B22" sqref="B22"/>
    </sheetView>
  </sheetViews>
  <sheetFormatPr defaultRowHeight="11.25" x14ac:dyDescent="0.2"/>
  <cols>
    <col min="1" max="1" width="2.85546875" style="58" customWidth="1"/>
    <col min="2" max="2" width="12.5703125" style="57" customWidth="1"/>
    <col min="3" max="4" width="18.85546875" style="58" customWidth="1"/>
    <col min="5" max="5" width="12" style="58" customWidth="1"/>
    <col min="6" max="6" width="15.85546875" style="58" customWidth="1"/>
    <col min="7" max="7" width="28" style="58" customWidth="1"/>
    <col min="8" max="8" width="12" style="58" customWidth="1"/>
    <col min="9" max="9" width="11.28515625" style="58" customWidth="1"/>
    <col min="10" max="10" width="15.42578125" style="58" customWidth="1"/>
    <col min="11" max="12" width="13.28515625" style="58" customWidth="1"/>
    <col min="13" max="13" width="14.5703125" style="58" customWidth="1"/>
    <col min="14" max="14" width="10.85546875" style="58" customWidth="1"/>
    <col min="15" max="15" width="10.140625" style="58" bestFit="1" customWidth="1"/>
    <col min="16" max="16" width="10" style="58" customWidth="1"/>
    <col min="17" max="16384" width="9.140625" style="58"/>
  </cols>
  <sheetData>
    <row r="1" spans="2:16" s="88" customFormat="1" ht="17.100000000000001" customHeight="1" x14ac:dyDescent="0.2">
      <c r="B1" s="87"/>
    </row>
    <row r="2" spans="2:16" s="88" customFormat="1" ht="24.75" customHeight="1" x14ac:dyDescent="0.2">
      <c r="B2" s="87"/>
      <c r="M2" s="88" t="s">
        <v>22</v>
      </c>
      <c r="N2" s="88" t="s">
        <v>4</v>
      </c>
      <c r="O2" s="89">
        <v>44345</v>
      </c>
    </row>
    <row r="3" spans="2:16" s="88" customFormat="1" ht="24.75" customHeight="1" x14ac:dyDescent="0.2">
      <c r="B3" s="87"/>
      <c r="N3" s="88" t="s">
        <v>5</v>
      </c>
      <c r="O3" s="90">
        <v>44373</v>
      </c>
    </row>
    <row r="4" spans="2:16" s="88" customFormat="1" ht="17.100000000000001" customHeight="1" x14ac:dyDescent="0.2">
      <c r="B4" s="275" t="s">
        <v>15</v>
      </c>
      <c r="C4" s="275"/>
    </row>
    <row r="5" spans="2:16" s="88" customFormat="1" ht="17.100000000000001" customHeight="1" x14ac:dyDescent="0.2">
      <c r="B5" s="87" t="s">
        <v>0</v>
      </c>
      <c r="C5" s="276" t="s">
        <v>26</v>
      </c>
      <c r="D5" s="276"/>
      <c r="I5" s="88" t="s">
        <v>3</v>
      </c>
      <c r="J5" s="276" t="s">
        <v>27</v>
      </c>
      <c r="K5" s="276"/>
    </row>
    <row r="6" spans="2:16" s="88" customFormat="1" ht="17.100000000000001" customHeight="1" x14ac:dyDescent="0.2">
      <c r="B6" s="87" t="s">
        <v>1</v>
      </c>
      <c r="C6" s="277" t="s">
        <v>28</v>
      </c>
      <c r="D6" s="277"/>
      <c r="I6" s="88" t="s">
        <v>2</v>
      </c>
      <c r="J6" s="277" t="s">
        <v>29</v>
      </c>
      <c r="K6" s="277"/>
    </row>
    <row r="7" spans="2:16" ht="17.100000000000001" customHeight="1" x14ac:dyDescent="0.2"/>
    <row r="8" spans="2:16" s="99" customFormat="1" ht="42.75" customHeight="1" x14ac:dyDescent="0.2">
      <c r="B8" s="97" t="s">
        <v>70</v>
      </c>
      <c r="C8" s="98" t="s">
        <v>69</v>
      </c>
      <c r="D8" s="98" t="s">
        <v>81</v>
      </c>
      <c r="E8" s="98" t="s">
        <v>67</v>
      </c>
      <c r="F8" s="98" t="s">
        <v>68</v>
      </c>
      <c r="G8" s="98" t="s">
        <v>71</v>
      </c>
      <c r="H8" s="98" t="s">
        <v>82</v>
      </c>
      <c r="I8" s="98" t="s">
        <v>92</v>
      </c>
      <c r="J8" s="98" t="s">
        <v>83</v>
      </c>
      <c r="K8" s="98" t="s">
        <v>84</v>
      </c>
      <c r="L8" s="98" t="s">
        <v>94</v>
      </c>
      <c r="M8" s="98" t="s">
        <v>93</v>
      </c>
      <c r="N8" s="98" t="s">
        <v>85</v>
      </c>
      <c r="O8" s="98" t="s">
        <v>86</v>
      </c>
      <c r="P8" s="98" t="s">
        <v>89</v>
      </c>
    </row>
    <row r="9" spans="2:16" ht="17.100000000000001" customHeight="1" x14ac:dyDescent="0.2">
      <c r="B9" s="63">
        <v>44345</v>
      </c>
      <c r="C9" s="81" t="s">
        <v>73</v>
      </c>
      <c r="D9" s="67" t="s">
        <v>88</v>
      </c>
      <c r="E9" s="84"/>
      <c r="F9" s="67" t="s">
        <v>95</v>
      </c>
      <c r="G9" s="71" t="s">
        <v>96</v>
      </c>
      <c r="H9" s="75"/>
      <c r="I9" s="75"/>
      <c r="J9" s="75"/>
      <c r="K9" s="75"/>
      <c r="L9" s="75"/>
      <c r="M9" s="75"/>
      <c r="N9" s="75"/>
      <c r="O9" s="91">
        <v>75</v>
      </c>
      <c r="P9" s="75">
        <f t="shared" ref="P9:P49" si="0">SUM(H9:O9)</f>
        <v>75</v>
      </c>
    </row>
    <row r="10" spans="2:16" ht="17.100000000000001" customHeight="1" x14ac:dyDescent="0.2">
      <c r="B10" s="64">
        <v>44347</v>
      </c>
      <c r="C10" s="82" t="s">
        <v>73</v>
      </c>
      <c r="D10" s="68" t="s">
        <v>72</v>
      </c>
      <c r="E10" s="85"/>
      <c r="F10" s="68" t="s">
        <v>97</v>
      </c>
      <c r="G10" s="72" t="s">
        <v>98</v>
      </c>
      <c r="H10" s="76"/>
      <c r="I10" s="76"/>
      <c r="J10" s="76"/>
      <c r="K10" s="76"/>
      <c r="L10" s="76"/>
      <c r="M10" s="76"/>
      <c r="N10" s="76"/>
      <c r="O10" s="92">
        <v>542.73</v>
      </c>
      <c r="P10" s="76">
        <f t="shared" si="0"/>
        <v>542.73</v>
      </c>
    </row>
    <row r="11" spans="2:16" ht="17.100000000000001" customHeight="1" x14ac:dyDescent="0.2">
      <c r="B11" s="65">
        <v>44349</v>
      </c>
      <c r="C11" s="83" t="s">
        <v>32</v>
      </c>
      <c r="D11" s="69" t="s">
        <v>72</v>
      </c>
      <c r="E11" s="86" t="s">
        <v>99</v>
      </c>
      <c r="F11" s="69" t="s">
        <v>100</v>
      </c>
      <c r="G11" s="73" t="s">
        <v>101</v>
      </c>
      <c r="H11" s="77"/>
      <c r="I11" s="77"/>
      <c r="J11" s="77"/>
      <c r="K11" s="77"/>
      <c r="L11" s="77"/>
      <c r="M11" s="77">
        <v>2097</v>
      </c>
      <c r="N11" s="77"/>
      <c r="O11" s="93"/>
      <c r="P11" s="77">
        <f t="shared" si="0"/>
        <v>2097</v>
      </c>
    </row>
    <row r="12" spans="2:16" ht="17.100000000000001" customHeight="1" x14ac:dyDescent="0.2">
      <c r="B12" s="64">
        <v>44349</v>
      </c>
      <c r="C12" s="82" t="s">
        <v>73</v>
      </c>
      <c r="D12" s="68" t="s">
        <v>87</v>
      </c>
      <c r="E12" s="85"/>
      <c r="F12" s="68" t="s">
        <v>102</v>
      </c>
      <c r="G12" s="72" t="s">
        <v>103</v>
      </c>
      <c r="H12" s="76"/>
      <c r="I12" s="76"/>
      <c r="J12" s="76"/>
      <c r="K12" s="76"/>
      <c r="L12" s="76"/>
      <c r="M12" s="76"/>
      <c r="N12" s="76"/>
      <c r="O12" s="92">
        <v>24</v>
      </c>
      <c r="P12" s="76">
        <f t="shared" si="0"/>
        <v>24</v>
      </c>
    </row>
    <row r="13" spans="2:16" ht="17.100000000000001" customHeight="1" x14ac:dyDescent="0.2">
      <c r="B13" s="65">
        <v>44351</v>
      </c>
      <c r="C13" s="83" t="s">
        <v>55</v>
      </c>
      <c r="D13" s="69" t="s">
        <v>80</v>
      </c>
      <c r="E13" s="86"/>
      <c r="F13" s="69" t="s">
        <v>104</v>
      </c>
      <c r="G13" s="73" t="s">
        <v>105</v>
      </c>
      <c r="H13" s="77"/>
      <c r="I13" s="77"/>
      <c r="J13" s="77"/>
      <c r="K13" s="77"/>
      <c r="L13" s="77"/>
      <c r="M13" s="77">
        <v>793.36</v>
      </c>
      <c r="N13" s="77"/>
      <c r="O13" s="93"/>
      <c r="P13" s="77">
        <f t="shared" si="0"/>
        <v>793.36</v>
      </c>
    </row>
    <row r="14" spans="2:16" ht="17.100000000000001" customHeight="1" x14ac:dyDescent="0.2">
      <c r="B14" s="64">
        <v>44351</v>
      </c>
      <c r="C14" s="82" t="s">
        <v>66</v>
      </c>
      <c r="D14" s="68" t="s">
        <v>72</v>
      </c>
      <c r="E14" s="85"/>
      <c r="F14" s="68" t="s">
        <v>106</v>
      </c>
      <c r="G14" s="72"/>
      <c r="H14" s="76"/>
      <c r="I14" s="76"/>
      <c r="J14" s="76"/>
      <c r="K14" s="76">
        <v>230.92</v>
      </c>
      <c r="L14" s="76"/>
      <c r="M14" s="76"/>
      <c r="N14" s="76"/>
      <c r="O14" s="92"/>
      <c r="P14" s="76">
        <f t="shared" si="0"/>
        <v>230.92</v>
      </c>
    </row>
    <row r="15" spans="2:16" ht="25.5" customHeight="1" x14ac:dyDescent="0.2">
      <c r="B15" s="65">
        <v>44352</v>
      </c>
      <c r="C15" s="83" t="s">
        <v>55</v>
      </c>
      <c r="D15" s="69" t="s">
        <v>88</v>
      </c>
      <c r="E15" s="86"/>
      <c r="F15" s="69" t="s">
        <v>107</v>
      </c>
      <c r="G15" s="73" t="s">
        <v>126</v>
      </c>
      <c r="H15" s="77">
        <v>1526.4</v>
      </c>
      <c r="I15" s="77"/>
      <c r="J15" s="77"/>
      <c r="K15" s="77"/>
      <c r="L15" s="77"/>
      <c r="M15" s="77"/>
      <c r="N15" s="77"/>
      <c r="O15" s="93"/>
      <c r="P15" s="77">
        <f t="shared" si="0"/>
        <v>1526.4</v>
      </c>
    </row>
    <row r="16" spans="2:16" ht="17.100000000000001" customHeight="1" x14ac:dyDescent="0.2">
      <c r="B16" s="64">
        <v>44352</v>
      </c>
      <c r="C16" s="82" t="s">
        <v>77</v>
      </c>
      <c r="D16" s="68" t="s">
        <v>72</v>
      </c>
      <c r="E16" s="85">
        <v>187</v>
      </c>
      <c r="F16" s="68" t="s">
        <v>108</v>
      </c>
      <c r="G16" s="72" t="s">
        <v>144</v>
      </c>
      <c r="H16" s="76"/>
      <c r="I16" s="76"/>
      <c r="J16" s="76"/>
      <c r="K16" s="76">
        <v>1589.58</v>
      </c>
      <c r="L16" s="76"/>
      <c r="M16" s="76"/>
      <c r="N16" s="76"/>
      <c r="O16" s="92"/>
      <c r="P16" s="76">
        <f t="shared" si="0"/>
        <v>1589.58</v>
      </c>
    </row>
    <row r="17" spans="2:16" ht="17.100000000000001" customHeight="1" x14ac:dyDescent="0.2">
      <c r="B17" s="65">
        <v>44353</v>
      </c>
      <c r="C17" s="83" t="s">
        <v>73</v>
      </c>
      <c r="D17" s="69" t="s">
        <v>79</v>
      </c>
      <c r="E17" s="86"/>
      <c r="F17" s="69" t="s">
        <v>109</v>
      </c>
      <c r="G17" s="73" t="s">
        <v>110</v>
      </c>
      <c r="H17" s="77"/>
      <c r="I17" s="77"/>
      <c r="J17" s="77"/>
      <c r="K17" s="77"/>
      <c r="L17" s="77"/>
      <c r="M17" s="77"/>
      <c r="N17" s="77"/>
      <c r="O17" s="93">
        <v>29.99</v>
      </c>
      <c r="P17" s="77">
        <f t="shared" si="0"/>
        <v>29.99</v>
      </c>
    </row>
    <row r="18" spans="2:16" ht="17.100000000000001" customHeight="1" x14ac:dyDescent="0.2">
      <c r="B18" s="64">
        <v>44354</v>
      </c>
      <c r="C18" s="82" t="s">
        <v>73</v>
      </c>
      <c r="D18" s="68" t="s">
        <v>87</v>
      </c>
      <c r="E18" s="85"/>
      <c r="F18" s="68" t="s">
        <v>114</v>
      </c>
      <c r="G18" s="72" t="s">
        <v>111</v>
      </c>
      <c r="H18" s="76"/>
      <c r="I18" s="76"/>
      <c r="J18" s="76"/>
      <c r="K18" s="76"/>
      <c r="L18" s="76"/>
      <c r="M18" s="76"/>
      <c r="N18" s="76"/>
      <c r="O18" s="92">
        <v>120</v>
      </c>
      <c r="P18" s="76">
        <f t="shared" si="0"/>
        <v>120</v>
      </c>
    </row>
    <row r="19" spans="2:16" ht="23.25" customHeight="1" x14ac:dyDescent="0.2">
      <c r="B19" s="65">
        <v>44356</v>
      </c>
      <c r="C19" s="83" t="s">
        <v>73</v>
      </c>
      <c r="D19" s="69" t="s">
        <v>79</v>
      </c>
      <c r="E19" s="86"/>
      <c r="F19" s="69" t="s">
        <v>112</v>
      </c>
      <c r="G19" s="73" t="s">
        <v>113</v>
      </c>
      <c r="H19" s="77"/>
      <c r="I19" s="77"/>
      <c r="J19" s="77"/>
      <c r="K19" s="77"/>
      <c r="L19" s="77"/>
      <c r="M19" s="77"/>
      <c r="N19" s="77"/>
      <c r="O19" s="93">
        <v>48.9</v>
      </c>
      <c r="P19" s="77">
        <f t="shared" si="0"/>
        <v>48.9</v>
      </c>
    </row>
    <row r="20" spans="2:16" ht="17.100000000000001" customHeight="1" x14ac:dyDescent="0.2">
      <c r="B20" s="64">
        <v>44358</v>
      </c>
      <c r="C20" s="82" t="s">
        <v>39</v>
      </c>
      <c r="D20" s="68" t="s">
        <v>80</v>
      </c>
      <c r="E20" s="85"/>
      <c r="F20" s="68" t="s">
        <v>115</v>
      </c>
      <c r="G20" s="72" t="s">
        <v>117</v>
      </c>
      <c r="H20" s="76"/>
      <c r="I20" s="76"/>
      <c r="J20" s="76"/>
      <c r="K20" s="76"/>
      <c r="L20" s="76"/>
      <c r="M20" s="76">
        <v>1059.3</v>
      </c>
      <c r="N20" s="76"/>
      <c r="O20" s="92"/>
      <c r="P20" s="76">
        <f t="shared" si="0"/>
        <v>1059.3</v>
      </c>
    </row>
    <row r="21" spans="2:16" ht="27.75" customHeight="1" x14ac:dyDescent="0.2">
      <c r="B21" s="65">
        <v>44358</v>
      </c>
      <c r="C21" s="83" t="s">
        <v>73</v>
      </c>
      <c r="D21" s="69" t="s">
        <v>88</v>
      </c>
      <c r="E21" s="86"/>
      <c r="F21" s="69" t="s">
        <v>118</v>
      </c>
      <c r="G21" s="73" t="s">
        <v>119</v>
      </c>
      <c r="H21" s="77"/>
      <c r="I21" s="77"/>
      <c r="J21" s="77"/>
      <c r="K21" s="77"/>
      <c r="L21" s="77"/>
      <c r="M21" s="77"/>
      <c r="N21" s="77"/>
      <c r="O21" s="93">
        <v>34.56</v>
      </c>
      <c r="P21" s="77">
        <f t="shared" si="0"/>
        <v>34.56</v>
      </c>
    </row>
    <row r="22" spans="2:16" ht="27" customHeight="1" x14ac:dyDescent="0.2">
      <c r="B22" s="64">
        <v>44358</v>
      </c>
      <c r="C22" s="82" t="s">
        <v>73</v>
      </c>
      <c r="D22" s="68" t="s">
        <v>88</v>
      </c>
      <c r="E22" s="85"/>
      <c r="F22" s="68" t="s">
        <v>118</v>
      </c>
      <c r="G22" s="72" t="s">
        <v>120</v>
      </c>
      <c r="H22" s="76"/>
      <c r="I22" s="76"/>
      <c r="J22" s="76"/>
      <c r="K22" s="76"/>
      <c r="L22" s="76"/>
      <c r="M22" s="76"/>
      <c r="N22" s="76"/>
      <c r="O22" s="92">
        <v>139.9</v>
      </c>
      <c r="P22" s="76">
        <f t="shared" si="0"/>
        <v>139.9</v>
      </c>
    </row>
    <row r="23" spans="2:16" ht="17.100000000000001" customHeight="1" x14ac:dyDescent="0.2">
      <c r="B23" s="65">
        <v>44361</v>
      </c>
      <c r="C23" s="83" t="s">
        <v>73</v>
      </c>
      <c r="D23" s="69" t="s">
        <v>88</v>
      </c>
      <c r="E23" s="86"/>
      <c r="F23" s="69" t="s">
        <v>54</v>
      </c>
      <c r="G23" s="73" t="s">
        <v>121</v>
      </c>
      <c r="H23" s="77"/>
      <c r="I23" s="77"/>
      <c r="J23" s="77"/>
      <c r="K23" s="77"/>
      <c r="L23" s="77"/>
      <c r="M23" s="77"/>
      <c r="N23" s="77"/>
      <c r="O23" s="93">
        <v>13.77</v>
      </c>
      <c r="P23" s="77">
        <f t="shared" si="0"/>
        <v>13.77</v>
      </c>
    </row>
    <row r="24" spans="2:16" ht="17.100000000000001" customHeight="1" x14ac:dyDescent="0.2">
      <c r="B24" s="64">
        <v>44362</v>
      </c>
      <c r="C24" s="82" t="s">
        <v>32</v>
      </c>
      <c r="D24" s="68" t="s">
        <v>80</v>
      </c>
      <c r="E24" s="85"/>
      <c r="F24" s="68" t="s">
        <v>54</v>
      </c>
      <c r="G24" s="72" t="s">
        <v>122</v>
      </c>
      <c r="H24" s="76"/>
      <c r="I24" s="76"/>
      <c r="J24" s="76"/>
      <c r="K24" s="76"/>
      <c r="L24" s="76"/>
      <c r="M24" s="76">
        <v>858.3</v>
      </c>
      <c r="N24" s="76"/>
      <c r="O24" s="92"/>
      <c r="P24" s="76">
        <f t="shared" si="0"/>
        <v>858.3</v>
      </c>
    </row>
    <row r="25" spans="2:16" ht="21.75" customHeight="1" x14ac:dyDescent="0.2">
      <c r="B25" s="65">
        <v>44363</v>
      </c>
      <c r="C25" s="83" t="s">
        <v>75</v>
      </c>
      <c r="D25" s="69" t="s">
        <v>72</v>
      </c>
      <c r="E25" s="86"/>
      <c r="F25" s="69" t="s">
        <v>123</v>
      </c>
      <c r="G25" s="73"/>
      <c r="H25" s="77"/>
      <c r="I25" s="77"/>
      <c r="J25" s="77"/>
      <c r="K25" s="77">
        <v>201.74</v>
      </c>
      <c r="L25" s="77"/>
      <c r="M25" s="77"/>
      <c r="N25" s="77"/>
      <c r="O25" s="93"/>
      <c r="P25" s="77">
        <f t="shared" si="0"/>
        <v>201.74</v>
      </c>
    </row>
    <row r="26" spans="2:16" ht="17.100000000000001" customHeight="1" x14ac:dyDescent="0.2">
      <c r="B26" s="64">
        <v>44363</v>
      </c>
      <c r="C26" s="82" t="s">
        <v>55</v>
      </c>
      <c r="D26" s="68" t="s">
        <v>72</v>
      </c>
      <c r="E26" s="85" t="s">
        <v>130</v>
      </c>
      <c r="F26" s="68" t="s">
        <v>124</v>
      </c>
      <c r="G26" s="72" t="s">
        <v>101</v>
      </c>
      <c r="H26" s="76"/>
      <c r="I26" s="76"/>
      <c r="J26" s="76"/>
      <c r="K26" s="76"/>
      <c r="L26" s="76"/>
      <c r="M26" s="76">
        <v>2097</v>
      </c>
      <c r="N26" s="76"/>
      <c r="O26" s="92"/>
      <c r="P26" s="76">
        <f t="shared" si="0"/>
        <v>2097</v>
      </c>
    </row>
    <row r="27" spans="2:16" ht="23.25" customHeight="1" x14ac:dyDescent="0.2">
      <c r="B27" s="65">
        <v>44365</v>
      </c>
      <c r="C27" s="83" t="s">
        <v>74</v>
      </c>
      <c r="D27" s="69" t="s">
        <v>88</v>
      </c>
      <c r="E27" s="86"/>
      <c r="F27" s="69" t="s">
        <v>125</v>
      </c>
      <c r="G27" s="73" t="s">
        <v>127</v>
      </c>
      <c r="H27" s="77">
        <v>3055.83</v>
      </c>
      <c r="I27" s="77"/>
      <c r="J27" s="77"/>
      <c r="K27" s="77"/>
      <c r="L27" s="77"/>
      <c r="M27" s="77"/>
      <c r="N27" s="77"/>
      <c r="O27" s="93"/>
      <c r="P27" s="77">
        <f t="shared" si="0"/>
        <v>3055.83</v>
      </c>
    </row>
    <row r="28" spans="2:16" ht="17.100000000000001" customHeight="1" x14ac:dyDescent="0.2">
      <c r="B28" s="64">
        <v>44365</v>
      </c>
      <c r="C28" s="82" t="s">
        <v>39</v>
      </c>
      <c r="D28" s="68" t="s">
        <v>80</v>
      </c>
      <c r="E28" s="85"/>
      <c r="F28" s="68" t="s">
        <v>115</v>
      </c>
      <c r="G28" s="72" t="s">
        <v>128</v>
      </c>
      <c r="H28" s="76"/>
      <c r="I28" s="76"/>
      <c r="J28" s="76"/>
      <c r="K28" s="76"/>
      <c r="L28" s="76"/>
      <c r="M28" s="76">
        <v>103.4</v>
      </c>
      <c r="N28" s="76"/>
      <c r="O28" s="92"/>
      <c r="P28" s="76">
        <f t="shared" si="0"/>
        <v>103.4</v>
      </c>
    </row>
    <row r="29" spans="2:16" ht="24.75" customHeight="1" x14ac:dyDescent="0.2">
      <c r="B29" s="65">
        <v>44365</v>
      </c>
      <c r="C29" s="83" t="s">
        <v>32</v>
      </c>
      <c r="D29" s="69" t="s">
        <v>80</v>
      </c>
      <c r="E29" s="86"/>
      <c r="F29" s="69" t="s">
        <v>129</v>
      </c>
      <c r="G29" s="73" t="s">
        <v>131</v>
      </c>
      <c r="H29" s="77"/>
      <c r="I29" s="77"/>
      <c r="J29" s="77"/>
      <c r="K29" s="77"/>
      <c r="L29" s="77"/>
      <c r="M29" s="77">
        <v>317.36</v>
      </c>
      <c r="N29" s="77"/>
      <c r="O29" s="93"/>
      <c r="P29" s="77">
        <f t="shared" si="0"/>
        <v>317.36</v>
      </c>
    </row>
    <row r="30" spans="2:16" ht="25.5" customHeight="1" x14ac:dyDescent="0.2">
      <c r="B30" s="64">
        <v>44365</v>
      </c>
      <c r="C30" s="82" t="s">
        <v>76</v>
      </c>
      <c r="D30" s="68" t="s">
        <v>72</v>
      </c>
      <c r="E30" s="85"/>
      <c r="F30" s="68" t="s">
        <v>132</v>
      </c>
      <c r="G30" s="72" t="s">
        <v>133</v>
      </c>
      <c r="H30" s="76"/>
      <c r="I30" s="76"/>
      <c r="J30" s="76"/>
      <c r="K30" s="76">
        <v>920.4</v>
      </c>
      <c r="L30" s="76"/>
      <c r="M30" s="76"/>
      <c r="N30" s="76"/>
      <c r="O30" s="92"/>
      <c r="P30" s="76">
        <f t="shared" si="0"/>
        <v>920.4</v>
      </c>
    </row>
    <row r="31" spans="2:16" ht="22.5" customHeight="1" x14ac:dyDescent="0.2">
      <c r="B31" s="65">
        <v>44366</v>
      </c>
      <c r="C31" s="83" t="s">
        <v>55</v>
      </c>
      <c r="D31" s="69" t="s">
        <v>88</v>
      </c>
      <c r="E31" s="86"/>
      <c r="F31" s="69" t="s">
        <v>107</v>
      </c>
      <c r="G31" s="73" t="s">
        <v>126</v>
      </c>
      <c r="H31" s="77">
        <v>1379.67</v>
      </c>
      <c r="I31" s="77"/>
      <c r="J31" s="77"/>
      <c r="K31" s="77"/>
      <c r="L31" s="77"/>
      <c r="M31" s="77"/>
      <c r="N31" s="77"/>
      <c r="O31" s="93"/>
      <c r="P31" s="77">
        <f t="shared" si="0"/>
        <v>1379.67</v>
      </c>
    </row>
    <row r="32" spans="2:16" ht="17.100000000000001" customHeight="1" x14ac:dyDescent="0.2">
      <c r="B32" s="64">
        <v>44367</v>
      </c>
      <c r="C32" s="82"/>
      <c r="D32" s="68" t="s">
        <v>72</v>
      </c>
      <c r="E32" s="85"/>
      <c r="F32" s="68" t="s">
        <v>106</v>
      </c>
      <c r="G32" s="72"/>
      <c r="H32" s="76"/>
      <c r="I32" s="76"/>
      <c r="J32" s="76"/>
      <c r="K32" s="76">
        <v>467.2</v>
      </c>
      <c r="L32" s="76"/>
      <c r="M32" s="76"/>
      <c r="N32" s="76"/>
      <c r="O32" s="92"/>
      <c r="P32" s="76">
        <f t="shared" si="0"/>
        <v>467.2</v>
      </c>
    </row>
    <row r="33" spans="2:16" ht="17.100000000000001" customHeight="1" x14ac:dyDescent="0.2">
      <c r="B33" s="65">
        <v>44369</v>
      </c>
      <c r="C33" s="83" t="s">
        <v>73</v>
      </c>
      <c r="D33" s="69" t="s">
        <v>78</v>
      </c>
      <c r="E33" s="86"/>
      <c r="F33" s="69" t="s">
        <v>134</v>
      </c>
      <c r="G33" s="73" t="s">
        <v>135</v>
      </c>
      <c r="H33" s="77"/>
      <c r="I33" s="77"/>
      <c r="J33" s="77"/>
      <c r="K33" s="77"/>
      <c r="L33" s="77"/>
      <c r="M33" s="77"/>
      <c r="N33" s="77"/>
      <c r="O33" s="93">
        <v>131.27000000000001</v>
      </c>
      <c r="P33" s="77">
        <f t="shared" si="0"/>
        <v>131.27000000000001</v>
      </c>
    </row>
    <row r="34" spans="2:16" ht="17.100000000000001" customHeight="1" x14ac:dyDescent="0.2">
      <c r="B34" s="64">
        <v>44370</v>
      </c>
      <c r="C34" s="82" t="s">
        <v>73</v>
      </c>
      <c r="D34" s="68" t="s">
        <v>87</v>
      </c>
      <c r="E34" s="85"/>
      <c r="F34" s="68" t="s">
        <v>136</v>
      </c>
      <c r="G34" s="72" t="s">
        <v>137</v>
      </c>
      <c r="H34" s="76"/>
      <c r="I34" s="76"/>
      <c r="J34" s="76"/>
      <c r="K34" s="76"/>
      <c r="L34" s="76"/>
      <c r="M34" s="76"/>
      <c r="N34" s="76"/>
      <c r="O34" s="92">
        <v>100</v>
      </c>
      <c r="P34" s="76">
        <f t="shared" si="0"/>
        <v>100</v>
      </c>
    </row>
    <row r="35" spans="2:16" ht="17.100000000000001" customHeight="1" x14ac:dyDescent="0.2">
      <c r="B35" s="65">
        <v>44370</v>
      </c>
      <c r="C35" s="83" t="s">
        <v>116</v>
      </c>
      <c r="D35" s="69" t="s">
        <v>72</v>
      </c>
      <c r="E35" s="86"/>
      <c r="F35" s="69" t="s">
        <v>138</v>
      </c>
      <c r="G35" s="73" t="s">
        <v>139</v>
      </c>
      <c r="H35" s="77"/>
      <c r="I35" s="77"/>
      <c r="J35" s="77"/>
      <c r="K35" s="77"/>
      <c r="L35" s="77"/>
      <c r="M35" s="77"/>
      <c r="N35" s="77"/>
      <c r="O35" s="93">
        <v>14877.44</v>
      </c>
      <c r="P35" s="77">
        <f t="shared" si="0"/>
        <v>14877.44</v>
      </c>
    </row>
    <row r="36" spans="2:16" ht="17.100000000000001" customHeight="1" x14ac:dyDescent="0.2">
      <c r="B36" s="64">
        <v>44370</v>
      </c>
      <c r="C36" s="82" t="s">
        <v>73</v>
      </c>
      <c r="D36" s="68" t="s">
        <v>88</v>
      </c>
      <c r="E36" s="85"/>
      <c r="F36" s="68" t="s">
        <v>140</v>
      </c>
      <c r="G36" s="72" t="s">
        <v>141</v>
      </c>
      <c r="H36" s="76"/>
      <c r="I36" s="76"/>
      <c r="J36" s="76"/>
      <c r="K36" s="76"/>
      <c r="L36" s="76"/>
      <c r="M36" s="76"/>
      <c r="N36" s="76"/>
      <c r="O36" s="92">
        <v>510.76</v>
      </c>
      <c r="P36" s="76">
        <f t="shared" si="0"/>
        <v>510.76</v>
      </c>
    </row>
    <row r="37" spans="2:16" ht="27" customHeight="1" x14ac:dyDescent="0.2">
      <c r="B37" s="65">
        <v>44373</v>
      </c>
      <c r="C37" s="83" t="s">
        <v>55</v>
      </c>
      <c r="D37" s="69" t="s">
        <v>88</v>
      </c>
      <c r="E37" s="86"/>
      <c r="F37" s="69" t="s">
        <v>107</v>
      </c>
      <c r="G37" s="73" t="s">
        <v>126</v>
      </c>
      <c r="H37" s="77">
        <v>1504.1</v>
      </c>
      <c r="I37" s="77"/>
      <c r="J37" s="77"/>
      <c r="K37" s="77"/>
      <c r="L37" s="77"/>
      <c r="M37" s="77"/>
      <c r="N37" s="77"/>
      <c r="O37" s="93"/>
      <c r="P37" s="77">
        <f t="shared" si="0"/>
        <v>1504.1</v>
      </c>
    </row>
    <row r="38" spans="2:16" ht="17.100000000000001" customHeight="1" x14ac:dyDescent="0.2">
      <c r="B38" s="64">
        <v>44373</v>
      </c>
      <c r="C38" s="82" t="s">
        <v>32</v>
      </c>
      <c r="D38" s="68" t="s">
        <v>72</v>
      </c>
      <c r="E38" s="85">
        <v>320</v>
      </c>
      <c r="F38" s="68" t="s">
        <v>142</v>
      </c>
      <c r="G38" s="72" t="s">
        <v>143</v>
      </c>
      <c r="H38" s="76"/>
      <c r="I38" s="76"/>
      <c r="J38" s="76"/>
      <c r="K38" s="76">
        <v>369.27</v>
      </c>
      <c r="L38" s="76"/>
      <c r="M38" s="76"/>
      <c r="N38" s="76"/>
      <c r="O38" s="92"/>
      <c r="P38" s="76">
        <f t="shared" si="0"/>
        <v>369.27</v>
      </c>
    </row>
    <row r="39" spans="2:16" ht="17.100000000000001" customHeight="1" x14ac:dyDescent="0.2">
      <c r="B39" s="65"/>
      <c r="C39" s="83"/>
      <c r="D39" s="69"/>
      <c r="E39" s="86"/>
      <c r="F39" s="69"/>
      <c r="G39" s="73"/>
      <c r="H39" s="77"/>
      <c r="I39" s="77"/>
      <c r="J39" s="77"/>
      <c r="K39" s="77"/>
      <c r="L39" s="77"/>
      <c r="M39" s="77"/>
      <c r="N39" s="77"/>
      <c r="O39" s="93"/>
      <c r="P39" s="77">
        <f t="shared" si="0"/>
        <v>0</v>
      </c>
    </row>
    <row r="40" spans="2:16" ht="17.100000000000001" customHeight="1" x14ac:dyDescent="0.2">
      <c r="B40" s="64"/>
      <c r="C40" s="82"/>
      <c r="D40" s="68"/>
      <c r="E40" s="85"/>
      <c r="F40" s="68"/>
      <c r="G40" s="72"/>
      <c r="H40" s="76"/>
      <c r="I40" s="76"/>
      <c r="J40" s="76"/>
      <c r="K40" s="76"/>
      <c r="L40" s="76"/>
      <c r="M40" s="76"/>
      <c r="N40" s="76"/>
      <c r="O40" s="92"/>
      <c r="P40" s="76">
        <f t="shared" si="0"/>
        <v>0</v>
      </c>
    </row>
    <row r="41" spans="2:16" ht="17.100000000000001" customHeight="1" x14ac:dyDescent="0.2">
      <c r="B41" s="65"/>
      <c r="C41" s="83"/>
      <c r="D41" s="69"/>
      <c r="E41" s="86"/>
      <c r="F41" s="69"/>
      <c r="G41" s="73"/>
      <c r="H41" s="77"/>
      <c r="I41" s="77"/>
      <c r="J41" s="77"/>
      <c r="K41" s="77"/>
      <c r="L41" s="77"/>
      <c r="M41" s="77"/>
      <c r="N41" s="77"/>
      <c r="O41" s="93"/>
      <c r="P41" s="77">
        <f t="shared" si="0"/>
        <v>0</v>
      </c>
    </row>
    <row r="42" spans="2:16" ht="17.100000000000001" customHeight="1" x14ac:dyDescent="0.2">
      <c r="B42" s="64"/>
      <c r="C42" s="82"/>
      <c r="D42" s="68"/>
      <c r="E42" s="85"/>
      <c r="F42" s="68"/>
      <c r="G42" s="72"/>
      <c r="H42" s="76"/>
      <c r="I42" s="76"/>
      <c r="J42" s="76"/>
      <c r="K42" s="76"/>
      <c r="L42" s="76"/>
      <c r="M42" s="76"/>
      <c r="N42" s="76"/>
      <c r="O42" s="92"/>
      <c r="P42" s="76">
        <f t="shared" si="0"/>
        <v>0</v>
      </c>
    </row>
    <row r="43" spans="2:16" ht="17.100000000000001" customHeight="1" x14ac:dyDescent="0.2">
      <c r="B43" s="65"/>
      <c r="C43" s="83"/>
      <c r="D43" s="69"/>
      <c r="E43" s="86"/>
      <c r="F43" s="69"/>
      <c r="G43" s="73"/>
      <c r="H43" s="77"/>
      <c r="I43" s="77"/>
      <c r="J43" s="77"/>
      <c r="K43" s="77"/>
      <c r="L43" s="77"/>
      <c r="M43" s="77"/>
      <c r="N43" s="77"/>
      <c r="O43" s="93"/>
      <c r="P43" s="77">
        <f t="shared" si="0"/>
        <v>0</v>
      </c>
    </row>
    <row r="44" spans="2:16" ht="17.100000000000001" customHeight="1" x14ac:dyDescent="0.2">
      <c r="B44" s="64"/>
      <c r="C44" s="82"/>
      <c r="D44" s="68"/>
      <c r="E44" s="85"/>
      <c r="F44" s="68"/>
      <c r="G44" s="72"/>
      <c r="H44" s="76"/>
      <c r="I44" s="76"/>
      <c r="J44" s="76"/>
      <c r="K44" s="76"/>
      <c r="L44" s="76"/>
      <c r="M44" s="76"/>
      <c r="N44" s="76"/>
      <c r="O44" s="92"/>
      <c r="P44" s="76">
        <f t="shared" si="0"/>
        <v>0</v>
      </c>
    </row>
    <row r="45" spans="2:16" ht="17.100000000000001" customHeight="1" x14ac:dyDescent="0.2">
      <c r="B45" s="65"/>
      <c r="C45" s="83"/>
      <c r="D45" s="69"/>
      <c r="E45" s="86"/>
      <c r="F45" s="69"/>
      <c r="G45" s="73"/>
      <c r="H45" s="77"/>
      <c r="I45" s="77"/>
      <c r="J45" s="77"/>
      <c r="K45" s="77"/>
      <c r="L45" s="77"/>
      <c r="M45" s="77"/>
      <c r="N45" s="77"/>
      <c r="O45" s="93"/>
      <c r="P45" s="77">
        <f t="shared" si="0"/>
        <v>0</v>
      </c>
    </row>
    <row r="46" spans="2:16" ht="17.100000000000001" customHeight="1" x14ac:dyDescent="0.2">
      <c r="B46" s="64"/>
      <c r="C46" s="82"/>
      <c r="D46" s="68"/>
      <c r="E46" s="85"/>
      <c r="F46" s="68"/>
      <c r="G46" s="72"/>
      <c r="H46" s="76"/>
      <c r="I46" s="76"/>
      <c r="J46" s="76"/>
      <c r="K46" s="76"/>
      <c r="L46" s="76"/>
      <c r="M46" s="76"/>
      <c r="N46" s="76"/>
      <c r="O46" s="92"/>
      <c r="P46" s="76">
        <f t="shared" si="0"/>
        <v>0</v>
      </c>
    </row>
    <row r="47" spans="2:16" ht="17.100000000000001" customHeight="1" x14ac:dyDescent="0.2">
      <c r="B47" s="65"/>
      <c r="C47" s="83"/>
      <c r="D47" s="69"/>
      <c r="E47" s="86"/>
      <c r="F47" s="69"/>
      <c r="G47" s="73"/>
      <c r="H47" s="77"/>
      <c r="I47" s="77"/>
      <c r="J47" s="77"/>
      <c r="K47" s="77"/>
      <c r="L47" s="77"/>
      <c r="M47" s="77"/>
      <c r="N47" s="77"/>
      <c r="O47" s="93"/>
      <c r="P47" s="77">
        <f t="shared" si="0"/>
        <v>0</v>
      </c>
    </row>
    <row r="48" spans="2:16" ht="17.100000000000001" customHeight="1" x14ac:dyDescent="0.2">
      <c r="B48" s="64"/>
      <c r="C48" s="82"/>
      <c r="D48" s="68"/>
      <c r="E48" s="85"/>
      <c r="F48" s="68"/>
      <c r="G48" s="72"/>
      <c r="H48" s="76"/>
      <c r="I48" s="76"/>
      <c r="J48" s="76"/>
      <c r="K48" s="76"/>
      <c r="L48" s="76"/>
      <c r="M48" s="76"/>
      <c r="N48" s="76"/>
      <c r="O48" s="92"/>
      <c r="P48" s="76">
        <f t="shared" si="0"/>
        <v>0</v>
      </c>
    </row>
    <row r="49" spans="2:16" ht="17.100000000000001" customHeight="1" x14ac:dyDescent="0.2">
      <c r="B49" s="66"/>
      <c r="C49" s="79"/>
      <c r="D49" s="70"/>
      <c r="E49" s="80"/>
      <c r="F49" s="70"/>
      <c r="G49" s="74"/>
      <c r="H49" s="78"/>
      <c r="I49" s="78"/>
      <c r="J49" s="78"/>
      <c r="K49" s="78"/>
      <c r="L49" s="78"/>
      <c r="M49" s="78"/>
      <c r="N49" s="78"/>
      <c r="O49" s="94"/>
      <c r="P49" s="78">
        <f t="shared" si="0"/>
        <v>0</v>
      </c>
    </row>
    <row r="50" spans="2:16" ht="17.100000000000001" customHeight="1" x14ac:dyDescent="0.2">
      <c r="G50" s="60"/>
      <c r="H50" s="59">
        <f>SUM(H9:H49)</f>
        <v>7466</v>
      </c>
      <c r="I50" s="59">
        <f t="shared" ref="I50:O50" si="1">SUM(I9:I49)</f>
        <v>0</v>
      </c>
      <c r="J50" s="59">
        <f t="shared" si="1"/>
        <v>0</v>
      </c>
      <c r="K50" s="59">
        <f t="shared" si="1"/>
        <v>3779.1099999999997</v>
      </c>
      <c r="L50" s="59"/>
      <c r="M50" s="59"/>
      <c r="N50" s="59">
        <f t="shared" si="1"/>
        <v>0</v>
      </c>
      <c r="O50" s="59">
        <f t="shared" si="1"/>
        <v>16648.32</v>
      </c>
      <c r="P50" s="101"/>
    </row>
    <row r="51" spans="2:16" ht="17.100000000000001" customHeight="1" x14ac:dyDescent="0.2">
      <c r="B51" s="61" t="s">
        <v>90</v>
      </c>
      <c r="C51" s="96"/>
      <c r="D51" s="96"/>
      <c r="E51" s="62" t="s">
        <v>70</v>
      </c>
      <c r="F51" s="96"/>
      <c r="G51" s="60"/>
      <c r="H51" s="59"/>
      <c r="I51" s="59"/>
      <c r="J51" s="59"/>
      <c r="K51" s="59"/>
      <c r="L51" s="59"/>
      <c r="M51" s="59"/>
      <c r="N51" s="59"/>
      <c r="O51" s="95" t="s">
        <v>10</v>
      </c>
      <c r="P51" s="100">
        <f>SUM(P9:P50)</f>
        <v>35219.15</v>
      </c>
    </row>
    <row r="52" spans="2:16" ht="17.100000000000001" customHeight="1" x14ac:dyDescent="0.2">
      <c r="G52" s="60"/>
      <c r="H52" s="59"/>
      <c r="I52" s="59"/>
      <c r="J52" s="59"/>
      <c r="K52" s="59"/>
      <c r="L52" s="59"/>
      <c r="M52" s="59"/>
      <c r="N52" s="59"/>
      <c r="O52" s="95" t="s">
        <v>11</v>
      </c>
      <c r="P52" s="100"/>
    </row>
    <row r="53" spans="2:16" ht="17.100000000000001" customHeight="1" x14ac:dyDescent="0.2">
      <c r="B53" s="61" t="s">
        <v>91</v>
      </c>
      <c r="C53" s="96"/>
      <c r="D53" s="96"/>
      <c r="E53" s="96"/>
      <c r="F53" s="96"/>
      <c r="G53" s="60"/>
      <c r="H53" s="59"/>
      <c r="I53" s="59"/>
      <c r="J53" s="59"/>
      <c r="K53" s="59"/>
      <c r="L53" s="59"/>
      <c r="M53" s="59"/>
      <c r="N53" s="59"/>
      <c r="O53" s="95" t="s">
        <v>16</v>
      </c>
      <c r="P53" s="100">
        <f>SUM(P51:P52)</f>
        <v>35219.15</v>
      </c>
    </row>
    <row r="54" spans="2:16" ht="17.100000000000001" customHeight="1" x14ac:dyDescent="0.2">
      <c r="G54" s="60"/>
      <c r="H54" s="59"/>
      <c r="I54" s="59"/>
      <c r="J54" s="59"/>
      <c r="K54" s="59"/>
      <c r="L54" s="59"/>
      <c r="M54" s="59"/>
      <c r="N54" s="59"/>
      <c r="O54" s="95"/>
      <c r="P54" s="59"/>
    </row>
    <row r="55" spans="2:16" ht="17.100000000000001" customHeight="1" x14ac:dyDescent="0.2">
      <c r="G55" s="60"/>
      <c r="H55" s="59"/>
      <c r="I55" s="59"/>
      <c r="J55" s="59"/>
      <c r="K55" s="59"/>
      <c r="L55" s="59"/>
      <c r="M55" s="59"/>
      <c r="N55" s="59"/>
      <c r="O55" s="59"/>
      <c r="P55" s="59"/>
    </row>
    <row r="56" spans="2:16" ht="17.100000000000001" customHeight="1" x14ac:dyDescent="0.2">
      <c r="G56" s="60"/>
      <c r="H56" s="59"/>
      <c r="I56" s="59"/>
      <c r="J56" s="59"/>
      <c r="K56" s="59"/>
      <c r="L56" s="59"/>
      <c r="M56" s="59"/>
      <c r="N56" s="59"/>
      <c r="O56" s="59"/>
      <c r="P56" s="59"/>
    </row>
    <row r="57" spans="2:16" ht="17.100000000000001" customHeight="1" x14ac:dyDescent="0.2">
      <c r="G57" s="60"/>
      <c r="H57" s="59"/>
      <c r="I57" s="59"/>
      <c r="J57" s="59"/>
      <c r="K57" s="59"/>
      <c r="L57" s="59"/>
      <c r="M57" s="59"/>
      <c r="N57" s="59"/>
      <c r="O57" s="59"/>
      <c r="P57" s="59"/>
    </row>
    <row r="58" spans="2:16" x14ac:dyDescent="0.2">
      <c r="G58" s="60"/>
      <c r="H58" s="59"/>
      <c r="I58" s="59"/>
      <c r="J58" s="59"/>
      <c r="K58" s="59"/>
      <c r="L58" s="59"/>
      <c r="M58" s="59"/>
      <c r="N58" s="59"/>
      <c r="O58" s="59"/>
      <c r="P58" s="59"/>
    </row>
    <row r="59" spans="2:16" x14ac:dyDescent="0.2">
      <c r="G59" s="60"/>
      <c r="H59" s="59"/>
      <c r="I59" s="59"/>
      <c r="J59" s="59"/>
      <c r="K59" s="59"/>
      <c r="L59" s="59"/>
      <c r="M59" s="59"/>
      <c r="N59" s="59"/>
      <c r="O59" s="59"/>
      <c r="P59" s="59"/>
    </row>
    <row r="60" spans="2:16" x14ac:dyDescent="0.2">
      <c r="G60" s="60"/>
      <c r="H60" s="59"/>
      <c r="I60" s="59"/>
      <c r="J60" s="59"/>
      <c r="K60" s="59"/>
      <c r="L60" s="59"/>
      <c r="M60" s="59"/>
      <c r="N60" s="59"/>
      <c r="O60" s="59"/>
      <c r="P60" s="59"/>
    </row>
    <row r="61" spans="2:16" x14ac:dyDescent="0.2">
      <c r="G61" s="60"/>
      <c r="H61" s="59"/>
      <c r="I61" s="59"/>
      <c r="J61" s="59"/>
      <c r="K61" s="59"/>
      <c r="L61" s="59"/>
      <c r="M61" s="59"/>
      <c r="N61" s="59"/>
      <c r="O61" s="59"/>
      <c r="P61" s="59"/>
    </row>
    <row r="62" spans="2:16" x14ac:dyDescent="0.2">
      <c r="G62" s="60"/>
      <c r="H62" s="59"/>
      <c r="I62" s="59"/>
      <c r="J62" s="59"/>
      <c r="K62" s="59"/>
      <c r="L62" s="59"/>
      <c r="M62" s="59"/>
      <c r="N62" s="59"/>
      <c r="O62" s="59"/>
      <c r="P62" s="59"/>
    </row>
    <row r="63" spans="2:16" x14ac:dyDescent="0.2">
      <c r="G63" s="60"/>
      <c r="H63" s="59"/>
      <c r="I63" s="59"/>
      <c r="J63" s="59"/>
      <c r="K63" s="59"/>
      <c r="L63" s="59"/>
      <c r="M63" s="59"/>
      <c r="N63" s="59"/>
      <c r="O63" s="59"/>
      <c r="P63" s="59"/>
    </row>
    <row r="64" spans="2:16" x14ac:dyDescent="0.2">
      <c r="G64" s="60"/>
      <c r="H64" s="59"/>
      <c r="I64" s="59"/>
      <c r="J64" s="59"/>
      <c r="K64" s="59"/>
      <c r="L64" s="59"/>
      <c r="M64" s="59"/>
      <c r="N64" s="59"/>
      <c r="O64" s="59"/>
      <c r="P64" s="59"/>
    </row>
    <row r="65" spans="7:16" x14ac:dyDescent="0.2">
      <c r="G65" s="60"/>
      <c r="H65" s="59"/>
      <c r="I65" s="59"/>
      <c r="J65" s="59"/>
      <c r="K65" s="59"/>
      <c r="L65" s="59"/>
      <c r="M65" s="59"/>
      <c r="N65" s="59"/>
      <c r="O65" s="59"/>
      <c r="P65" s="59"/>
    </row>
    <row r="66" spans="7:16" x14ac:dyDescent="0.2">
      <c r="G66" s="60"/>
      <c r="H66" s="59"/>
      <c r="I66" s="59"/>
      <c r="J66" s="59"/>
      <c r="K66" s="59"/>
      <c r="L66" s="59"/>
      <c r="M66" s="59"/>
      <c r="N66" s="59"/>
      <c r="O66" s="59"/>
      <c r="P66" s="59"/>
    </row>
    <row r="67" spans="7:16" x14ac:dyDescent="0.2">
      <c r="G67" s="60"/>
      <c r="H67" s="59"/>
      <c r="I67" s="59"/>
      <c r="J67" s="59"/>
      <c r="K67" s="59"/>
      <c r="L67" s="59"/>
      <c r="M67" s="59"/>
      <c r="N67" s="59"/>
      <c r="O67" s="59"/>
      <c r="P67" s="59"/>
    </row>
    <row r="68" spans="7:16" x14ac:dyDescent="0.2">
      <c r="G68" s="60"/>
      <c r="H68" s="59"/>
      <c r="I68" s="59"/>
      <c r="J68" s="59"/>
      <c r="K68" s="59"/>
      <c r="L68" s="59"/>
      <c r="M68" s="59"/>
      <c r="N68" s="59"/>
      <c r="O68" s="59"/>
      <c r="P68" s="59"/>
    </row>
    <row r="69" spans="7:16" x14ac:dyDescent="0.2">
      <c r="G69" s="60"/>
      <c r="H69" s="59"/>
      <c r="I69" s="59"/>
      <c r="J69" s="59"/>
      <c r="K69" s="59"/>
      <c r="L69" s="59"/>
      <c r="M69" s="59"/>
      <c r="N69" s="59"/>
      <c r="O69" s="59"/>
      <c r="P69" s="59"/>
    </row>
    <row r="70" spans="7:16" x14ac:dyDescent="0.2">
      <c r="G70" s="60"/>
      <c r="H70" s="59"/>
      <c r="I70" s="59"/>
      <c r="J70" s="59"/>
      <c r="K70" s="59"/>
      <c r="L70" s="59"/>
      <c r="M70" s="59"/>
      <c r="N70" s="59"/>
      <c r="O70" s="59"/>
      <c r="P70" s="59"/>
    </row>
    <row r="71" spans="7:16" x14ac:dyDescent="0.2">
      <c r="G71" s="60"/>
      <c r="H71" s="59"/>
      <c r="I71" s="59"/>
      <c r="J71" s="59"/>
      <c r="K71" s="59"/>
      <c r="L71" s="59"/>
      <c r="M71" s="59"/>
      <c r="N71" s="59"/>
      <c r="O71" s="59"/>
      <c r="P71" s="59"/>
    </row>
    <row r="72" spans="7:16" x14ac:dyDescent="0.2">
      <c r="G72" s="60"/>
      <c r="H72" s="59"/>
      <c r="I72" s="59"/>
      <c r="J72" s="59"/>
      <c r="K72" s="59"/>
      <c r="L72" s="59"/>
      <c r="M72" s="59"/>
      <c r="N72" s="59"/>
      <c r="O72" s="59"/>
      <c r="P72" s="59"/>
    </row>
    <row r="73" spans="7:16" x14ac:dyDescent="0.2">
      <c r="G73" s="60"/>
      <c r="H73" s="59"/>
      <c r="I73" s="59"/>
      <c r="J73" s="59"/>
      <c r="K73" s="59"/>
      <c r="L73" s="59"/>
      <c r="M73" s="59"/>
      <c r="N73" s="59"/>
      <c r="O73" s="59"/>
      <c r="P73" s="59"/>
    </row>
    <row r="74" spans="7:16" x14ac:dyDescent="0.2">
      <c r="G74" s="60"/>
      <c r="H74" s="59"/>
      <c r="I74" s="59"/>
      <c r="J74" s="59"/>
      <c r="K74" s="59"/>
      <c r="L74" s="59"/>
      <c r="M74" s="59"/>
      <c r="N74" s="59"/>
      <c r="O74" s="59"/>
      <c r="P74" s="59"/>
    </row>
    <row r="75" spans="7:16" x14ac:dyDescent="0.2">
      <c r="G75" s="60"/>
      <c r="H75" s="59"/>
      <c r="I75" s="59"/>
      <c r="J75" s="59"/>
      <c r="K75" s="59"/>
      <c r="L75" s="59"/>
      <c r="M75" s="59"/>
      <c r="N75" s="59"/>
      <c r="O75" s="59"/>
      <c r="P75" s="59"/>
    </row>
    <row r="76" spans="7:16" x14ac:dyDescent="0.2">
      <c r="G76" s="60"/>
      <c r="H76" s="59"/>
      <c r="I76" s="59"/>
      <c r="J76" s="59"/>
      <c r="K76" s="59"/>
      <c r="L76" s="59"/>
      <c r="M76" s="59"/>
      <c r="N76" s="59"/>
      <c r="O76" s="59"/>
      <c r="P76" s="59"/>
    </row>
    <row r="77" spans="7:16" x14ac:dyDescent="0.2">
      <c r="G77" s="60"/>
      <c r="H77" s="59"/>
      <c r="I77" s="59"/>
      <c r="J77" s="59"/>
      <c r="K77" s="59"/>
      <c r="L77" s="59"/>
      <c r="M77" s="59"/>
      <c r="N77" s="59"/>
      <c r="O77" s="59"/>
      <c r="P77" s="59"/>
    </row>
    <row r="78" spans="7:16" x14ac:dyDescent="0.2">
      <c r="G78" s="60"/>
      <c r="H78" s="59"/>
      <c r="I78" s="59"/>
      <c r="J78" s="59"/>
      <c r="K78" s="59"/>
      <c r="L78" s="59"/>
      <c r="M78" s="59"/>
      <c r="N78" s="59"/>
      <c r="O78" s="59"/>
      <c r="P78" s="59"/>
    </row>
    <row r="79" spans="7:16" x14ac:dyDescent="0.2">
      <c r="G79" s="60"/>
      <c r="H79" s="59"/>
      <c r="I79" s="59"/>
      <c r="J79" s="59"/>
      <c r="K79" s="59"/>
      <c r="L79" s="59"/>
      <c r="M79" s="59"/>
      <c r="N79" s="59"/>
      <c r="O79" s="59"/>
      <c r="P79" s="59"/>
    </row>
    <row r="80" spans="7:16" x14ac:dyDescent="0.2">
      <c r="G80" s="60"/>
      <c r="H80" s="59"/>
      <c r="I80" s="59"/>
      <c r="J80" s="59"/>
      <c r="K80" s="59"/>
      <c r="L80" s="59"/>
      <c r="M80" s="59"/>
      <c r="N80" s="59"/>
      <c r="O80" s="59"/>
      <c r="P80" s="59"/>
    </row>
    <row r="81" spans="8:16" x14ac:dyDescent="0.2">
      <c r="H81" s="59"/>
      <c r="I81" s="59"/>
      <c r="J81" s="59"/>
      <c r="K81" s="59"/>
      <c r="L81" s="59"/>
      <c r="M81" s="59"/>
      <c r="N81" s="59"/>
      <c r="O81" s="59"/>
      <c r="P81" s="59"/>
    </row>
  </sheetData>
  <autoFilter ref="B8:P8" xr:uid="{3A7808BF-A7C8-4D36-98CA-9C65AB1D6EF4}"/>
  <mergeCells count="5">
    <mergeCell ref="B4:C4"/>
    <mergeCell ref="C5:D5"/>
    <mergeCell ref="C6:D6"/>
    <mergeCell ref="J5:K5"/>
    <mergeCell ref="J6:K6"/>
  </mergeCells>
  <printOptions horizontalCentered="1"/>
  <pageMargins left="0" right="0" top="0.28999999999999998" bottom="0.27" header="0.3" footer="0.3"/>
  <pageSetup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2B71D7-0DBA-4B71-99FC-BBA1DEFFD29D}">
          <x14:formula1>
            <xm:f>Sheet2!$L$3:$L$8</xm:f>
          </x14:formula1>
          <xm:sqref>D9:D49 D55:D75</xm:sqref>
        </x14:dataValidation>
        <x14:dataValidation type="list" allowBlank="1" showInputMessage="1" showErrorMessage="1" xr:uid="{82491D2F-4AA6-4923-BB61-AA19CDEB01D8}">
          <x14:formula1>
            <xm:f>Sheet2!$I$3:$I$11</xm:f>
          </x14:formula1>
          <xm:sqref>C9:C49</xm:sqref>
        </x14:dataValidation>
        <x14:dataValidation type="list" allowBlank="1" showInputMessage="1" showErrorMessage="1" xr:uid="{951F5CAF-0815-4B6A-B2F6-E00A86FBD1E4}">
          <x14:formula1>
            <xm:f>Sheet2!$I$3:$I$13</xm:f>
          </x14:formula1>
          <xm:sqref>C55:C67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58A0-87C8-4992-8A7D-D37509D4B9C2}">
  <dimension ref="A3:J15"/>
  <sheetViews>
    <sheetView workbookViewId="0">
      <selection activeCell="A3" sqref="A3:A10"/>
    </sheetView>
  </sheetViews>
  <sheetFormatPr defaultRowHeight="12.75" x14ac:dyDescent="0.2"/>
  <cols>
    <col min="1" max="1" width="26.28515625" customWidth="1"/>
    <col min="2" max="2" width="16.5703125" customWidth="1"/>
    <col min="3" max="3" width="20.140625" style="175" customWidth="1"/>
    <col min="4" max="10" width="20.140625" customWidth="1"/>
  </cols>
  <sheetData>
    <row r="3" spans="1:10" x14ac:dyDescent="0.2">
      <c r="A3" t="s">
        <v>155</v>
      </c>
      <c r="B3" t="s">
        <v>173</v>
      </c>
    </row>
    <row r="4" spans="1:10" x14ac:dyDescent="0.2">
      <c r="A4" t="s">
        <v>168</v>
      </c>
      <c r="B4" t="s">
        <v>178</v>
      </c>
      <c r="C4" s="175">
        <v>44470</v>
      </c>
      <c r="D4" t="s">
        <v>171</v>
      </c>
      <c r="E4" t="s">
        <v>150</v>
      </c>
      <c r="F4" t="s">
        <v>180</v>
      </c>
      <c r="G4" t="s">
        <v>181</v>
      </c>
      <c r="H4" t="s">
        <v>130</v>
      </c>
      <c r="I4" t="s">
        <v>181</v>
      </c>
      <c r="J4">
        <v>477.51</v>
      </c>
    </row>
    <row r="5" spans="1:10" x14ac:dyDescent="0.2">
      <c r="A5" t="s">
        <v>149</v>
      </c>
      <c r="B5" t="s">
        <v>171</v>
      </c>
      <c r="C5" s="175">
        <v>44471</v>
      </c>
      <c r="D5" t="s">
        <v>173</v>
      </c>
      <c r="E5" t="s">
        <v>150</v>
      </c>
      <c r="F5" t="s">
        <v>182</v>
      </c>
      <c r="G5" t="s">
        <v>183</v>
      </c>
      <c r="H5" t="s">
        <v>184</v>
      </c>
      <c r="I5" t="s">
        <v>183</v>
      </c>
      <c r="J5">
        <v>352.4</v>
      </c>
    </row>
    <row r="6" spans="1:10" x14ac:dyDescent="0.2">
      <c r="A6" t="s">
        <v>150</v>
      </c>
      <c r="B6" t="s">
        <v>173</v>
      </c>
      <c r="C6" s="175">
        <v>44471</v>
      </c>
      <c r="D6" t="s">
        <v>169</v>
      </c>
      <c r="E6" t="s">
        <v>150</v>
      </c>
      <c r="F6" t="s">
        <v>185</v>
      </c>
      <c r="G6" t="s">
        <v>186</v>
      </c>
      <c r="H6">
        <v>238</v>
      </c>
      <c r="I6" t="s">
        <v>186</v>
      </c>
      <c r="J6">
        <v>1493.24</v>
      </c>
    </row>
    <row r="7" spans="1:10" x14ac:dyDescent="0.2">
      <c r="A7" t="s">
        <v>147</v>
      </c>
      <c r="B7" t="s">
        <v>169</v>
      </c>
      <c r="C7" s="175">
        <v>44478</v>
      </c>
      <c r="D7" t="s">
        <v>173</v>
      </c>
      <c r="E7" t="s">
        <v>150</v>
      </c>
      <c r="F7" t="s">
        <v>187</v>
      </c>
      <c r="G7" t="s">
        <v>188</v>
      </c>
      <c r="H7">
        <v>105</v>
      </c>
      <c r="I7" t="s">
        <v>188</v>
      </c>
      <c r="J7">
        <v>1401.59</v>
      </c>
    </row>
    <row r="8" spans="1:10" x14ac:dyDescent="0.2">
      <c r="A8" t="s">
        <v>9</v>
      </c>
      <c r="B8" t="s">
        <v>170</v>
      </c>
      <c r="C8" s="175">
        <v>44488</v>
      </c>
      <c r="D8" t="s">
        <v>173</v>
      </c>
      <c r="E8" t="s">
        <v>150</v>
      </c>
      <c r="F8" t="s">
        <v>189</v>
      </c>
      <c r="G8" t="s">
        <v>190</v>
      </c>
      <c r="H8">
        <v>166</v>
      </c>
      <c r="I8" t="s">
        <v>190</v>
      </c>
      <c r="J8">
        <v>394.88</v>
      </c>
    </row>
    <row r="9" spans="1:10" x14ac:dyDescent="0.2">
      <c r="A9" t="s">
        <v>79</v>
      </c>
      <c r="B9" t="s">
        <v>174</v>
      </c>
      <c r="C9" s="175">
        <v>44488</v>
      </c>
      <c r="D9" t="s">
        <v>176</v>
      </c>
      <c r="E9" t="s">
        <v>150</v>
      </c>
      <c r="F9" t="s">
        <v>191</v>
      </c>
      <c r="G9" t="s">
        <v>192</v>
      </c>
      <c r="H9">
        <v>243</v>
      </c>
      <c r="I9" t="s">
        <v>193</v>
      </c>
      <c r="J9">
        <v>330.25</v>
      </c>
    </row>
    <row r="10" spans="1:10" x14ac:dyDescent="0.2">
      <c r="A10" t="s">
        <v>8</v>
      </c>
      <c r="B10" t="s">
        <v>176</v>
      </c>
      <c r="C10" s="175">
        <v>44489</v>
      </c>
      <c r="D10" t="s">
        <v>176</v>
      </c>
      <c r="E10" t="s">
        <v>150</v>
      </c>
      <c r="F10" t="s">
        <v>194</v>
      </c>
      <c r="G10" t="s">
        <v>195</v>
      </c>
      <c r="H10">
        <v>112</v>
      </c>
      <c r="I10" t="s">
        <v>196</v>
      </c>
      <c r="J10">
        <v>49.24</v>
      </c>
    </row>
    <row r="11" spans="1:10" x14ac:dyDescent="0.2">
      <c r="C11" s="175">
        <v>44491</v>
      </c>
      <c r="D11" t="s">
        <v>171</v>
      </c>
      <c r="E11" t="s">
        <v>150</v>
      </c>
      <c r="F11" t="s">
        <v>54</v>
      </c>
      <c r="G11" t="s">
        <v>197</v>
      </c>
      <c r="H11" t="s">
        <v>130</v>
      </c>
      <c r="I11" t="s">
        <v>197</v>
      </c>
      <c r="J11">
        <v>79.900000000000006</v>
      </c>
    </row>
    <row r="12" spans="1:10" x14ac:dyDescent="0.2">
      <c r="C12" s="175">
        <v>44495</v>
      </c>
      <c r="D12" t="s">
        <v>176</v>
      </c>
      <c r="E12" t="s">
        <v>150</v>
      </c>
      <c r="F12" t="s">
        <v>198</v>
      </c>
      <c r="G12" t="s">
        <v>199</v>
      </c>
      <c r="H12" t="s">
        <v>200</v>
      </c>
      <c r="I12" t="s">
        <v>199</v>
      </c>
      <c r="J12">
        <v>205.33</v>
      </c>
    </row>
    <row r="13" spans="1:10" x14ac:dyDescent="0.2">
      <c r="C13" s="175">
        <v>44496</v>
      </c>
      <c r="D13" t="s">
        <v>171</v>
      </c>
      <c r="E13" t="s">
        <v>150</v>
      </c>
      <c r="F13" t="s">
        <v>54</v>
      </c>
      <c r="G13" t="s">
        <v>201</v>
      </c>
      <c r="H13" t="s">
        <v>130</v>
      </c>
      <c r="I13" t="s">
        <v>202</v>
      </c>
      <c r="J13">
        <v>83.1</v>
      </c>
    </row>
    <row r="15" spans="1:10" x14ac:dyDescent="0.2">
      <c r="J15">
        <f>SUM(J4:J14)</f>
        <v>4867.4399999999996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07CE-4D78-44B0-B3DA-5EF2337420AE}">
  <dimension ref="E3:N13"/>
  <sheetViews>
    <sheetView workbookViewId="0">
      <selection activeCell="I3" sqref="I3:I13"/>
    </sheetView>
  </sheetViews>
  <sheetFormatPr defaultRowHeight="12.75" x14ac:dyDescent="0.2"/>
  <cols>
    <col min="5" max="5" width="20.7109375" customWidth="1"/>
    <col min="9" max="9" width="21.5703125" customWidth="1"/>
    <col min="12" max="12" width="24.7109375" style="110" customWidth="1"/>
    <col min="14" max="14" width="9.140625" style="109"/>
  </cols>
  <sheetData>
    <row r="3" spans="5:14" x14ac:dyDescent="0.2">
      <c r="I3" t="s">
        <v>174</v>
      </c>
      <c r="L3" s="110" t="s">
        <v>150</v>
      </c>
      <c r="N3" s="108"/>
    </row>
    <row r="4" spans="5:14" x14ac:dyDescent="0.2">
      <c r="I4" t="s">
        <v>176</v>
      </c>
      <c r="L4" s="110" t="s">
        <v>21</v>
      </c>
      <c r="N4" s="108"/>
    </row>
    <row r="5" spans="5:14" x14ac:dyDescent="0.2">
      <c r="I5" t="s">
        <v>170</v>
      </c>
      <c r="L5" s="110" t="s">
        <v>8</v>
      </c>
      <c r="N5" s="108"/>
    </row>
    <row r="6" spans="5:14" x14ac:dyDescent="0.2">
      <c r="I6" t="s">
        <v>169</v>
      </c>
      <c r="L6" s="110" t="s">
        <v>147</v>
      </c>
      <c r="N6" s="108"/>
    </row>
    <row r="7" spans="5:14" x14ac:dyDescent="0.2">
      <c r="I7" t="s">
        <v>171</v>
      </c>
      <c r="L7" s="110" t="s">
        <v>9</v>
      </c>
      <c r="N7" s="108"/>
    </row>
    <row r="8" spans="5:14" x14ac:dyDescent="0.2">
      <c r="I8" t="s">
        <v>177</v>
      </c>
      <c r="L8" s="110" t="s">
        <v>149</v>
      </c>
      <c r="N8" s="108"/>
    </row>
    <row r="9" spans="5:14" x14ac:dyDescent="0.2">
      <c r="I9" t="s">
        <v>173</v>
      </c>
      <c r="L9" s="110" t="s">
        <v>155</v>
      </c>
      <c r="N9" s="108"/>
    </row>
    <row r="10" spans="5:14" x14ac:dyDescent="0.2">
      <c r="I10" t="s">
        <v>178</v>
      </c>
      <c r="L10" s="110" t="s">
        <v>79</v>
      </c>
      <c r="N10" s="108"/>
    </row>
    <row r="11" spans="5:14" x14ac:dyDescent="0.2">
      <c r="I11" t="s">
        <v>175</v>
      </c>
      <c r="L11" s="110" t="s">
        <v>148</v>
      </c>
      <c r="N11" s="56"/>
    </row>
    <row r="12" spans="5:14" x14ac:dyDescent="0.2">
      <c r="I12" t="s">
        <v>172</v>
      </c>
      <c r="L12" s="110" t="s">
        <v>168</v>
      </c>
    </row>
    <row r="13" spans="5:14" x14ac:dyDescent="0.2">
      <c r="E13" t="s">
        <v>88</v>
      </c>
      <c r="I13" s="56" t="s">
        <v>88</v>
      </c>
    </row>
  </sheetData>
  <sortState xmlns:xlrd2="http://schemas.microsoft.com/office/spreadsheetml/2017/richdata2" ref="L1:L24">
    <sortCondition ref="L1:L2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8"/>
  <sheetViews>
    <sheetView showGridLines="0" topLeftCell="A22" zoomScaleNormal="100" workbookViewId="0">
      <selection activeCell="D51" sqref="D51"/>
    </sheetView>
  </sheetViews>
  <sheetFormatPr defaultRowHeight="12.75" x14ac:dyDescent="0.2"/>
  <cols>
    <col min="1" max="1" width="13.5703125" style="1" customWidth="1"/>
    <col min="2" max="2" width="21.140625" style="1" customWidth="1"/>
    <col min="3" max="3" width="13.7109375" style="1" customWidth="1"/>
    <col min="4" max="4" width="29.140625" style="1" customWidth="1"/>
    <col min="5" max="5" width="11.140625" style="1" customWidth="1"/>
    <col min="6" max="6" width="11.7109375" style="1" customWidth="1"/>
    <col min="7" max="7" width="10.5703125" style="1" customWidth="1"/>
    <col min="8" max="8" width="16" style="1" customWidth="1"/>
    <col min="9" max="9" width="12.85546875" style="1" customWidth="1"/>
    <col min="10" max="10" width="10.85546875" style="1" customWidth="1"/>
    <col min="11" max="11" width="11.140625" style="1" customWidth="1"/>
    <col min="12" max="12" width="12" style="1" customWidth="1"/>
    <col min="13" max="13" width="11.7109375" style="1" customWidth="1"/>
    <col min="14" max="14" width="13.5703125" style="1" customWidth="1"/>
    <col min="15" max="16384" width="9.140625" style="1"/>
  </cols>
  <sheetData>
    <row r="1" spans="2:14" ht="21" customHeight="1" x14ac:dyDescent="0.8">
      <c r="B1" s="26"/>
      <c r="C1" s="26"/>
      <c r="D1" s="26"/>
      <c r="E1" s="2"/>
      <c r="F1" s="16"/>
      <c r="G1" s="3"/>
      <c r="H1" s="287"/>
      <c r="I1" s="287"/>
      <c r="J1" s="3"/>
      <c r="K1" s="18" t="s">
        <v>22</v>
      </c>
      <c r="L1" s="19" t="s">
        <v>4</v>
      </c>
      <c r="M1" s="20">
        <v>44225</v>
      </c>
    </row>
    <row r="2" spans="2:14" ht="17.25" customHeight="1" x14ac:dyDescent="0.2">
      <c r="B2" s="2"/>
      <c r="C2" s="2"/>
      <c r="D2" s="2"/>
      <c r="E2" s="2"/>
      <c r="F2" s="2"/>
      <c r="G2" s="2"/>
      <c r="H2" s="2"/>
      <c r="I2" s="3"/>
      <c r="L2" s="19" t="s">
        <v>5</v>
      </c>
      <c r="M2" s="21">
        <v>44254</v>
      </c>
    </row>
    <row r="3" spans="2:14" ht="17.25" customHeight="1" x14ac:dyDescent="0.2">
      <c r="B3" s="2"/>
      <c r="C3" s="2"/>
      <c r="D3" s="2"/>
      <c r="E3" s="2"/>
      <c r="F3" s="2"/>
      <c r="G3" s="2"/>
      <c r="H3" s="2"/>
      <c r="I3" s="3"/>
      <c r="L3" s="19"/>
      <c r="M3" s="37"/>
    </row>
    <row r="4" spans="2:14" ht="17.100000000000001" customHeight="1" x14ac:dyDescent="0.2">
      <c r="B4" s="282" t="s">
        <v>15</v>
      </c>
      <c r="C4" s="283"/>
      <c r="D4" s="283"/>
      <c r="E4" s="2"/>
      <c r="F4" s="2"/>
      <c r="G4" s="4"/>
    </row>
    <row r="5" spans="2:14" ht="16.5" customHeight="1" x14ac:dyDescent="0.2">
      <c r="B5" s="15" t="s">
        <v>0</v>
      </c>
      <c r="C5" s="288" t="s">
        <v>26</v>
      </c>
      <c r="D5" s="288"/>
      <c r="F5" s="15" t="s">
        <v>3</v>
      </c>
      <c r="G5" s="288" t="s">
        <v>27</v>
      </c>
      <c r="H5" s="288"/>
      <c r="K5" s="17"/>
      <c r="L5" s="285"/>
      <c r="M5" s="285"/>
      <c r="N5" s="5"/>
    </row>
    <row r="6" spans="2:14" ht="17.100000000000001" customHeight="1" x14ac:dyDescent="0.2">
      <c r="B6" s="15" t="s">
        <v>1</v>
      </c>
      <c r="C6" s="289" t="s">
        <v>28</v>
      </c>
      <c r="D6" s="289"/>
      <c r="F6" s="15" t="s">
        <v>2</v>
      </c>
      <c r="G6" s="289" t="s">
        <v>29</v>
      </c>
      <c r="H6" s="289"/>
      <c r="K6" s="15" t="s">
        <v>19</v>
      </c>
      <c r="L6" s="286"/>
      <c r="M6" s="286"/>
      <c r="N6" s="5"/>
    </row>
    <row r="7" spans="2:14" ht="17.100000000000001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4" s="6" customFormat="1" ht="20.100000000000001" customHeight="1" x14ac:dyDescent="0.2">
      <c r="B8" s="27" t="s">
        <v>6</v>
      </c>
      <c r="C8" s="27" t="s">
        <v>23</v>
      </c>
      <c r="D8" s="27" t="s">
        <v>7</v>
      </c>
      <c r="E8" s="27" t="s">
        <v>13</v>
      </c>
      <c r="F8" s="27" t="s">
        <v>8</v>
      </c>
      <c r="G8" s="27" t="s">
        <v>9</v>
      </c>
      <c r="H8" s="28" t="s">
        <v>21</v>
      </c>
      <c r="I8" s="27" t="s">
        <v>20</v>
      </c>
      <c r="J8" s="27" t="s">
        <v>14</v>
      </c>
      <c r="K8" s="27" t="s">
        <v>24</v>
      </c>
      <c r="L8" s="27" t="s">
        <v>12</v>
      </c>
      <c r="M8" s="27" t="s">
        <v>16</v>
      </c>
      <c r="N8" s="40" t="s">
        <v>25</v>
      </c>
    </row>
    <row r="9" spans="2:14" ht="17.100000000000001" customHeight="1" x14ac:dyDescent="0.2">
      <c r="B9" s="29">
        <v>44225</v>
      </c>
      <c r="C9" s="30" t="s">
        <v>30</v>
      </c>
      <c r="D9" s="38" t="s">
        <v>31</v>
      </c>
      <c r="E9" s="31">
        <v>201.76</v>
      </c>
      <c r="F9" s="31"/>
      <c r="G9" s="31"/>
      <c r="H9" s="31"/>
      <c r="I9" s="31"/>
      <c r="J9" s="31"/>
      <c r="K9" s="31"/>
      <c r="L9" s="31"/>
      <c r="M9" s="31">
        <f t="shared" ref="M9:M43" si="0">SUM(E9:L9)</f>
        <v>201.76</v>
      </c>
      <c r="N9" s="31"/>
    </row>
    <row r="10" spans="2:14" ht="17.100000000000001" customHeight="1" x14ac:dyDescent="0.2">
      <c r="B10" s="24">
        <v>44225</v>
      </c>
      <c r="C10" s="10" t="s">
        <v>32</v>
      </c>
      <c r="D10" s="39" t="s">
        <v>33</v>
      </c>
      <c r="E10" s="25"/>
      <c r="F10" s="25"/>
      <c r="G10" s="25"/>
      <c r="H10" s="25"/>
      <c r="I10" s="25"/>
      <c r="J10" s="25"/>
      <c r="K10" s="25"/>
      <c r="L10" s="25">
        <v>360.28</v>
      </c>
      <c r="M10" s="11">
        <f t="shared" si="0"/>
        <v>360.28</v>
      </c>
      <c r="N10" s="13"/>
    </row>
    <row r="11" spans="2:14" ht="17.100000000000001" customHeight="1" x14ac:dyDescent="0.2">
      <c r="B11" s="32">
        <v>44226</v>
      </c>
      <c r="C11" s="30"/>
      <c r="D11" s="38" t="s">
        <v>34</v>
      </c>
      <c r="E11" s="33"/>
      <c r="F11" s="33"/>
      <c r="G11" s="33"/>
      <c r="H11" s="33"/>
      <c r="I11" s="33"/>
      <c r="J11" s="33"/>
      <c r="K11" s="33"/>
      <c r="L11" s="33">
        <v>208.95</v>
      </c>
      <c r="M11" s="31">
        <f t="shared" si="0"/>
        <v>208.95</v>
      </c>
      <c r="N11" s="31"/>
    </row>
    <row r="12" spans="2:14" ht="17.100000000000001" customHeight="1" x14ac:dyDescent="0.2">
      <c r="B12" s="9">
        <v>44228</v>
      </c>
      <c r="C12" s="10" t="s">
        <v>32</v>
      </c>
      <c r="D12" s="39" t="s">
        <v>35</v>
      </c>
      <c r="E12" s="25"/>
      <c r="F12" s="25"/>
      <c r="G12" s="25"/>
      <c r="H12" s="25"/>
      <c r="I12" s="25">
        <v>1181.0899999999999</v>
      </c>
      <c r="J12" s="25"/>
      <c r="K12" s="25"/>
      <c r="L12" s="25"/>
      <c r="M12" s="11">
        <f t="shared" si="0"/>
        <v>1181.0899999999999</v>
      </c>
      <c r="N12" s="13"/>
    </row>
    <row r="13" spans="2:14" ht="17.100000000000001" customHeight="1" x14ac:dyDescent="0.2">
      <c r="B13" s="32">
        <v>44230</v>
      </c>
      <c r="C13" s="30" t="s">
        <v>36</v>
      </c>
      <c r="D13" s="38" t="s">
        <v>37</v>
      </c>
      <c r="E13" s="33"/>
      <c r="F13" s="33"/>
      <c r="G13" s="33"/>
      <c r="H13" s="33"/>
      <c r="I13" s="33"/>
      <c r="J13" s="33"/>
      <c r="K13" s="33"/>
      <c r="L13" s="33">
        <v>89</v>
      </c>
      <c r="M13" s="31">
        <f t="shared" si="0"/>
        <v>89</v>
      </c>
      <c r="N13" s="31"/>
    </row>
    <row r="14" spans="2:14" ht="17.100000000000001" customHeight="1" x14ac:dyDescent="0.2">
      <c r="B14" s="24">
        <v>44230</v>
      </c>
      <c r="C14" s="10" t="s">
        <v>36</v>
      </c>
      <c r="D14" s="39" t="s">
        <v>38</v>
      </c>
      <c r="E14" s="25"/>
      <c r="F14" s="25"/>
      <c r="G14" s="25"/>
      <c r="H14" s="25"/>
      <c r="I14" s="25"/>
      <c r="J14" s="25"/>
      <c r="K14" s="25"/>
      <c r="L14" s="25">
        <v>119.88</v>
      </c>
      <c r="M14" s="11">
        <f t="shared" si="0"/>
        <v>119.88</v>
      </c>
      <c r="N14" s="13"/>
    </row>
    <row r="15" spans="2:14" ht="17.100000000000001" customHeight="1" x14ac:dyDescent="0.2">
      <c r="B15" s="32">
        <v>44231</v>
      </c>
      <c r="C15" s="30" t="s">
        <v>39</v>
      </c>
      <c r="D15" s="38" t="s">
        <v>40</v>
      </c>
      <c r="E15" s="33">
        <v>588.5</v>
      </c>
      <c r="F15" s="33"/>
      <c r="G15" s="33"/>
      <c r="H15" s="33"/>
      <c r="I15" s="33"/>
      <c r="J15" s="33"/>
      <c r="K15" s="33"/>
      <c r="L15" s="33"/>
      <c r="M15" s="31">
        <f t="shared" si="0"/>
        <v>588.5</v>
      </c>
      <c r="N15" s="31"/>
    </row>
    <row r="16" spans="2:14" ht="17.100000000000001" customHeight="1" x14ac:dyDescent="0.2">
      <c r="B16" s="24">
        <v>44231</v>
      </c>
      <c r="C16" s="10" t="s">
        <v>39</v>
      </c>
      <c r="D16" s="39" t="s">
        <v>40</v>
      </c>
      <c r="E16" s="25">
        <v>228.48</v>
      </c>
      <c r="F16" s="25"/>
      <c r="G16" s="25"/>
      <c r="H16" s="25"/>
      <c r="I16" s="25"/>
      <c r="J16" s="25"/>
      <c r="K16" s="25"/>
      <c r="L16" s="25"/>
      <c r="M16" s="11">
        <f t="shared" si="0"/>
        <v>228.48</v>
      </c>
      <c r="N16" s="13"/>
    </row>
    <row r="17" spans="2:14" ht="17.100000000000001" customHeight="1" x14ac:dyDescent="0.2">
      <c r="B17" s="32">
        <v>44231</v>
      </c>
      <c r="C17" s="30" t="s">
        <v>36</v>
      </c>
      <c r="D17" s="38" t="s">
        <v>41</v>
      </c>
      <c r="E17" s="33"/>
      <c r="F17" s="33"/>
      <c r="G17" s="33"/>
      <c r="H17" s="33"/>
      <c r="I17" s="33"/>
      <c r="J17" s="33"/>
      <c r="K17" s="33"/>
      <c r="L17" s="33">
        <v>22.25</v>
      </c>
      <c r="M17" s="31">
        <f t="shared" si="0"/>
        <v>22.25</v>
      </c>
      <c r="N17" s="31"/>
    </row>
    <row r="18" spans="2:14" ht="17.100000000000001" customHeight="1" x14ac:dyDescent="0.2">
      <c r="B18" s="24">
        <v>44232</v>
      </c>
      <c r="C18" s="10" t="s">
        <v>36</v>
      </c>
      <c r="D18" s="39" t="s">
        <v>42</v>
      </c>
      <c r="E18" s="25"/>
      <c r="F18" s="25"/>
      <c r="G18" s="25"/>
      <c r="H18" s="25"/>
      <c r="I18" s="25"/>
      <c r="J18" s="25"/>
      <c r="K18" s="25"/>
      <c r="L18" s="25">
        <v>83.74</v>
      </c>
      <c r="M18" s="11">
        <f t="shared" si="0"/>
        <v>83.74</v>
      </c>
      <c r="N18" s="13"/>
    </row>
    <row r="19" spans="2:14" ht="17.100000000000001" customHeight="1" x14ac:dyDescent="0.2">
      <c r="B19" s="29">
        <v>44232</v>
      </c>
      <c r="C19" s="30" t="s">
        <v>36</v>
      </c>
      <c r="D19" s="38" t="s">
        <v>43</v>
      </c>
      <c r="E19" s="33"/>
      <c r="F19" s="33"/>
      <c r="G19" s="33"/>
      <c r="H19" s="33"/>
      <c r="I19" s="33"/>
      <c r="J19" s="33"/>
      <c r="K19" s="33"/>
      <c r="L19" s="33">
        <v>457.92</v>
      </c>
      <c r="M19" s="31">
        <f t="shared" si="0"/>
        <v>457.92</v>
      </c>
      <c r="N19" s="31"/>
    </row>
    <row r="20" spans="2:14" ht="17.100000000000001" customHeight="1" x14ac:dyDescent="0.2">
      <c r="B20" s="24">
        <v>44233</v>
      </c>
      <c r="C20" s="10" t="s">
        <v>36</v>
      </c>
      <c r="D20" s="39" t="s">
        <v>44</v>
      </c>
      <c r="E20" s="25"/>
      <c r="F20" s="25"/>
      <c r="G20" s="25">
        <v>96.28</v>
      </c>
      <c r="H20" s="25"/>
      <c r="I20" s="25"/>
      <c r="J20" s="25"/>
      <c r="K20" s="25"/>
      <c r="L20" s="25"/>
      <c r="M20" s="11">
        <f t="shared" si="0"/>
        <v>96.28</v>
      </c>
      <c r="N20" s="13"/>
    </row>
    <row r="21" spans="2:14" ht="24.75" customHeight="1" x14ac:dyDescent="0.2">
      <c r="B21" s="32">
        <v>44233</v>
      </c>
      <c r="C21" s="30" t="s">
        <v>36</v>
      </c>
      <c r="D21" s="38" t="s">
        <v>45</v>
      </c>
      <c r="E21" s="33"/>
      <c r="F21" s="33"/>
      <c r="G21" s="33"/>
      <c r="H21" s="33"/>
      <c r="I21" s="33"/>
      <c r="J21" s="33"/>
      <c r="K21" s="33"/>
      <c r="L21" s="33">
        <v>100.1</v>
      </c>
      <c r="M21" s="31">
        <f t="shared" si="0"/>
        <v>100.1</v>
      </c>
      <c r="N21" s="31"/>
    </row>
    <row r="22" spans="2:14" ht="17.100000000000001" customHeight="1" x14ac:dyDescent="0.2">
      <c r="B22" s="24">
        <v>44233</v>
      </c>
      <c r="C22" s="10" t="s">
        <v>32</v>
      </c>
      <c r="D22" s="39" t="s">
        <v>46</v>
      </c>
      <c r="E22" s="25"/>
      <c r="F22" s="25"/>
      <c r="G22" s="25"/>
      <c r="H22" s="25"/>
      <c r="I22" s="25"/>
      <c r="J22" s="25"/>
      <c r="K22" s="25"/>
      <c r="L22" s="25">
        <v>323.3</v>
      </c>
      <c r="M22" s="11">
        <f t="shared" si="0"/>
        <v>323.3</v>
      </c>
      <c r="N22" s="13"/>
    </row>
    <row r="23" spans="2:14" s="43" customFormat="1" ht="17.100000000000001" customHeight="1" x14ac:dyDescent="0.2">
      <c r="B23" s="32">
        <v>44238</v>
      </c>
      <c r="C23" s="30" t="s">
        <v>47</v>
      </c>
      <c r="D23" s="38" t="s">
        <v>48</v>
      </c>
      <c r="E23" s="33">
        <v>214</v>
      </c>
      <c r="F23" s="33"/>
      <c r="G23" s="33"/>
      <c r="H23" s="33"/>
      <c r="I23" s="33"/>
      <c r="J23" s="33"/>
      <c r="K23" s="33"/>
      <c r="L23" s="33"/>
      <c r="M23" s="31">
        <f t="shared" si="0"/>
        <v>214</v>
      </c>
      <c r="N23" s="31"/>
    </row>
    <row r="24" spans="2:14" s="43" customFormat="1" ht="17.100000000000001" customHeight="1" x14ac:dyDescent="0.2">
      <c r="B24" s="44">
        <v>44238</v>
      </c>
      <c r="C24" s="45" t="s">
        <v>39</v>
      </c>
      <c r="D24" s="46" t="s">
        <v>49</v>
      </c>
      <c r="E24" s="47"/>
      <c r="F24" s="47"/>
      <c r="G24" s="47"/>
      <c r="H24" s="47"/>
      <c r="I24" s="47"/>
      <c r="J24" s="47"/>
      <c r="K24" s="47"/>
      <c r="L24" s="47">
        <v>1225.81</v>
      </c>
      <c r="M24" s="48">
        <f t="shared" si="0"/>
        <v>1225.81</v>
      </c>
      <c r="N24" s="48"/>
    </row>
    <row r="25" spans="2:14" s="43" customFormat="1" ht="17.100000000000001" customHeight="1" x14ac:dyDescent="0.2">
      <c r="B25" s="32">
        <v>44239</v>
      </c>
      <c r="C25" s="30" t="s">
        <v>50</v>
      </c>
      <c r="D25" s="38" t="s">
        <v>51</v>
      </c>
      <c r="E25" s="33">
        <v>214</v>
      </c>
      <c r="F25" s="33"/>
      <c r="G25" s="33"/>
      <c r="H25" s="33"/>
      <c r="I25" s="33"/>
      <c r="J25" s="33"/>
      <c r="K25" s="33"/>
      <c r="L25" s="33"/>
      <c r="M25" s="31">
        <f t="shared" ref="M25" si="1">SUM(E25:L25)</f>
        <v>214</v>
      </c>
      <c r="N25" s="31"/>
    </row>
    <row r="26" spans="2:14" s="43" customFormat="1" ht="17.100000000000001" customHeight="1" x14ac:dyDescent="0.2">
      <c r="B26" s="44">
        <v>44239</v>
      </c>
      <c r="C26" s="45" t="s">
        <v>39</v>
      </c>
      <c r="D26" s="46" t="s">
        <v>52</v>
      </c>
      <c r="E26" s="47"/>
      <c r="F26" s="47"/>
      <c r="G26" s="47"/>
      <c r="H26" s="47"/>
      <c r="I26" s="47"/>
      <c r="J26" s="47"/>
      <c r="K26" s="47"/>
      <c r="L26" s="47">
        <v>911.31</v>
      </c>
      <c r="M26" s="48">
        <f t="shared" si="0"/>
        <v>911.31</v>
      </c>
      <c r="N26" s="48"/>
    </row>
    <row r="27" spans="2:14" s="43" customFormat="1" ht="17.100000000000001" customHeight="1" x14ac:dyDescent="0.2">
      <c r="B27" s="32">
        <v>44239</v>
      </c>
      <c r="C27" s="30" t="s">
        <v>36</v>
      </c>
      <c r="D27" s="38" t="s">
        <v>53</v>
      </c>
      <c r="E27" s="33"/>
      <c r="F27" s="33"/>
      <c r="G27" s="33"/>
      <c r="H27" s="33"/>
      <c r="I27" s="33"/>
      <c r="J27" s="33"/>
      <c r="K27" s="33"/>
      <c r="L27" s="33">
        <v>190.67</v>
      </c>
      <c r="M27" s="31">
        <f t="shared" ref="M27" si="2">SUM(E27:L27)</f>
        <v>190.67</v>
      </c>
      <c r="N27" s="31"/>
    </row>
    <row r="28" spans="2:14" s="43" customFormat="1" ht="17.100000000000001" customHeight="1" x14ac:dyDescent="0.2">
      <c r="B28" s="49">
        <v>44240</v>
      </c>
      <c r="C28" s="45" t="s">
        <v>50</v>
      </c>
      <c r="D28" s="46" t="s">
        <v>51</v>
      </c>
      <c r="E28" s="50">
        <v>437.31</v>
      </c>
      <c r="F28" s="50"/>
      <c r="G28" s="50"/>
      <c r="H28" s="50"/>
      <c r="I28" s="50"/>
      <c r="J28" s="50"/>
      <c r="K28" s="50"/>
      <c r="L28" s="50"/>
      <c r="M28" s="48">
        <f t="shared" si="0"/>
        <v>437.31</v>
      </c>
      <c r="N28" s="51"/>
    </row>
    <row r="29" spans="2:14" s="43" customFormat="1" ht="17.100000000000001" customHeight="1" x14ac:dyDescent="0.2">
      <c r="B29" s="29">
        <v>44241</v>
      </c>
      <c r="C29" s="30" t="s">
        <v>36</v>
      </c>
      <c r="D29" s="38" t="s">
        <v>54</v>
      </c>
      <c r="E29" s="33"/>
      <c r="F29" s="33"/>
      <c r="G29" s="33"/>
      <c r="H29" s="33"/>
      <c r="I29" s="33"/>
      <c r="J29" s="33"/>
      <c r="K29" s="33"/>
      <c r="L29" s="33">
        <v>13.77</v>
      </c>
      <c r="M29" s="31">
        <f t="shared" ref="M29" si="3">SUM(E29:L29)</f>
        <v>13.77</v>
      </c>
      <c r="N29" s="31"/>
    </row>
    <row r="30" spans="2:14" s="43" customFormat="1" ht="17.100000000000001" customHeight="1" x14ac:dyDescent="0.2">
      <c r="B30" s="44">
        <v>44242</v>
      </c>
      <c r="C30" s="45" t="s">
        <v>55</v>
      </c>
      <c r="D30" s="46" t="s">
        <v>56</v>
      </c>
      <c r="E30" s="47"/>
      <c r="F30" s="47"/>
      <c r="G30" s="47"/>
      <c r="H30" s="47"/>
      <c r="I30" s="47"/>
      <c r="J30" s="47"/>
      <c r="K30" s="47"/>
      <c r="L30" s="47">
        <v>909.85</v>
      </c>
      <c r="M30" s="48">
        <f t="shared" si="0"/>
        <v>909.85</v>
      </c>
      <c r="N30" s="51"/>
    </row>
    <row r="31" spans="2:14" s="43" customFormat="1" ht="17.100000000000001" customHeight="1" x14ac:dyDescent="0.2">
      <c r="B31" s="32">
        <v>44243</v>
      </c>
      <c r="C31" s="30" t="s">
        <v>47</v>
      </c>
      <c r="D31" s="38" t="s">
        <v>57</v>
      </c>
      <c r="E31" s="33"/>
      <c r="F31" s="33"/>
      <c r="G31" s="33"/>
      <c r="H31" s="33"/>
      <c r="I31" s="33"/>
      <c r="J31" s="33"/>
      <c r="K31" s="33"/>
      <c r="L31" s="33">
        <v>81.84</v>
      </c>
      <c r="M31" s="31">
        <f t="shared" ref="M31" si="4">SUM(E31:L31)</f>
        <v>81.84</v>
      </c>
      <c r="N31" s="31"/>
    </row>
    <row r="32" spans="2:14" s="43" customFormat="1" ht="17.100000000000001" customHeight="1" x14ac:dyDescent="0.2">
      <c r="B32" s="44">
        <v>44243</v>
      </c>
      <c r="C32" s="45" t="s">
        <v>36</v>
      </c>
      <c r="D32" s="46" t="s">
        <v>58</v>
      </c>
      <c r="E32" s="47"/>
      <c r="F32" s="47"/>
      <c r="G32" s="47"/>
      <c r="H32" s="47"/>
      <c r="I32" s="47"/>
      <c r="J32" s="47"/>
      <c r="K32" s="47"/>
      <c r="L32" s="47">
        <v>99</v>
      </c>
      <c r="M32" s="48">
        <f t="shared" si="0"/>
        <v>99</v>
      </c>
      <c r="N32" s="51"/>
    </row>
    <row r="33" spans="2:14" s="43" customFormat="1" ht="17.100000000000001" customHeight="1" x14ac:dyDescent="0.2">
      <c r="B33" s="32">
        <v>44247</v>
      </c>
      <c r="C33" s="30" t="s">
        <v>30</v>
      </c>
      <c r="D33" s="38" t="s">
        <v>59</v>
      </c>
      <c r="E33" s="33"/>
      <c r="F33" s="33"/>
      <c r="G33" s="33"/>
      <c r="H33" s="33"/>
      <c r="I33" s="33">
        <v>1819.61</v>
      </c>
      <c r="J33" s="33"/>
      <c r="K33" s="33"/>
      <c r="L33" s="33"/>
      <c r="M33" s="31">
        <f t="shared" ref="M33" si="5">SUM(E33:L33)</f>
        <v>1819.61</v>
      </c>
      <c r="N33" s="31"/>
    </row>
    <row r="34" spans="2:14" s="43" customFormat="1" ht="17.100000000000001" customHeight="1" x14ac:dyDescent="0.2">
      <c r="B34" s="44">
        <v>44251</v>
      </c>
      <c r="C34" s="45" t="s">
        <v>32</v>
      </c>
      <c r="D34" s="46" t="s">
        <v>60</v>
      </c>
      <c r="E34" s="47"/>
      <c r="F34" s="47"/>
      <c r="G34" s="47"/>
      <c r="H34" s="47"/>
      <c r="I34" s="47"/>
      <c r="J34" s="47"/>
      <c r="K34" s="47"/>
      <c r="L34" s="47">
        <v>55.5</v>
      </c>
      <c r="M34" s="48">
        <f t="shared" si="0"/>
        <v>55.5</v>
      </c>
      <c r="N34" s="51"/>
    </row>
    <row r="35" spans="2:14" s="43" customFormat="1" ht="17.100000000000001" customHeight="1" x14ac:dyDescent="0.2">
      <c r="B35" s="44">
        <v>44252</v>
      </c>
      <c r="C35" s="45" t="s">
        <v>39</v>
      </c>
      <c r="D35" s="46" t="s">
        <v>61</v>
      </c>
      <c r="E35" s="47"/>
      <c r="F35" s="47"/>
      <c r="G35" s="47"/>
      <c r="H35" s="47"/>
      <c r="I35" s="47"/>
      <c r="J35" s="47"/>
      <c r="K35" s="47"/>
      <c r="L35" s="47">
        <v>272.75</v>
      </c>
      <c r="M35" s="48">
        <f t="shared" si="0"/>
        <v>272.75</v>
      </c>
      <c r="N35" s="51"/>
    </row>
    <row r="36" spans="2:14" s="43" customFormat="1" ht="17.100000000000001" customHeight="1" x14ac:dyDescent="0.2">
      <c r="B36" s="32">
        <v>44253</v>
      </c>
      <c r="C36" s="30" t="s">
        <v>39</v>
      </c>
      <c r="D36" s="38" t="s">
        <v>62</v>
      </c>
      <c r="E36" s="33"/>
      <c r="F36" s="33"/>
      <c r="G36" s="33"/>
      <c r="H36" s="33"/>
      <c r="I36" s="33"/>
      <c r="J36" s="33"/>
      <c r="K36" s="33"/>
      <c r="L36" s="33">
        <v>1409.6</v>
      </c>
      <c r="M36" s="31">
        <f t="shared" ref="M36" si="6">SUM(E36:L36)</f>
        <v>1409.6</v>
      </c>
      <c r="N36" s="31"/>
    </row>
    <row r="37" spans="2:14" s="43" customFormat="1" ht="17.100000000000001" customHeight="1" x14ac:dyDescent="0.2">
      <c r="B37" s="44">
        <v>44253</v>
      </c>
      <c r="C37" s="45" t="s">
        <v>55</v>
      </c>
      <c r="D37" s="46" t="s">
        <v>63</v>
      </c>
      <c r="E37" s="47"/>
      <c r="F37" s="47"/>
      <c r="G37" s="47"/>
      <c r="H37" s="47"/>
      <c r="I37" s="47"/>
      <c r="J37" s="47"/>
      <c r="K37" s="47"/>
      <c r="L37" s="47">
        <v>678.2</v>
      </c>
      <c r="M37" s="48">
        <f t="shared" si="0"/>
        <v>678.2</v>
      </c>
      <c r="N37" s="51"/>
    </row>
    <row r="38" spans="2:14" s="43" customFormat="1" ht="17.100000000000001" customHeight="1" x14ac:dyDescent="0.2">
      <c r="B38" s="29">
        <v>44253</v>
      </c>
      <c r="C38" s="30" t="s">
        <v>39</v>
      </c>
      <c r="D38" s="54" t="s">
        <v>64</v>
      </c>
      <c r="E38" s="31"/>
      <c r="F38" s="31"/>
      <c r="G38" s="31"/>
      <c r="H38" s="31"/>
      <c r="I38" s="31"/>
      <c r="J38" s="31"/>
      <c r="K38" s="31"/>
      <c r="L38" s="31">
        <v>1655.16</v>
      </c>
      <c r="M38" s="31">
        <f>SUM(E38:L38)</f>
        <v>1655.16</v>
      </c>
      <c r="N38" s="52"/>
    </row>
    <row r="39" spans="2:14" s="43" customFormat="1" ht="17.100000000000001" customHeight="1" x14ac:dyDescent="0.2">
      <c r="B39" s="44">
        <v>44254</v>
      </c>
      <c r="C39" s="45" t="s">
        <v>55</v>
      </c>
      <c r="D39" s="55" t="s">
        <v>65</v>
      </c>
      <c r="E39" s="48"/>
      <c r="F39" s="48"/>
      <c r="G39" s="48"/>
      <c r="H39" s="48"/>
      <c r="I39" s="48"/>
      <c r="J39" s="48"/>
      <c r="K39" s="48"/>
      <c r="L39" s="48">
        <v>283</v>
      </c>
      <c r="M39" s="48">
        <f>SUM(E39:L39)</f>
        <v>283</v>
      </c>
      <c r="N39" s="51"/>
    </row>
    <row r="40" spans="2:14" s="43" customFormat="1" ht="17.100000000000001" customHeight="1" x14ac:dyDescent="0.2">
      <c r="B40" s="32"/>
      <c r="C40" s="30"/>
      <c r="D40" s="38"/>
      <c r="E40" s="33"/>
      <c r="F40" s="33"/>
      <c r="G40" s="33"/>
      <c r="H40" s="33"/>
      <c r="I40" s="33"/>
      <c r="J40" s="33"/>
      <c r="K40" s="33"/>
      <c r="L40" s="33"/>
      <c r="M40" s="31">
        <f t="shared" ref="M40" si="7">SUM(E40:L40)</f>
        <v>0</v>
      </c>
      <c r="N40" s="31"/>
    </row>
    <row r="41" spans="2:14" s="43" customFormat="1" ht="17.100000000000001" customHeight="1" x14ac:dyDescent="0.2">
      <c r="B41" s="44"/>
      <c r="C41" s="45"/>
      <c r="D41" s="55"/>
      <c r="E41" s="48"/>
      <c r="F41" s="48"/>
      <c r="G41" s="48"/>
      <c r="H41" s="48"/>
      <c r="I41" s="48"/>
      <c r="J41" s="48"/>
      <c r="K41" s="48"/>
      <c r="L41" s="48"/>
      <c r="M41" s="48">
        <f>SUM(E41:L41)</f>
        <v>0</v>
      </c>
      <c r="N41" s="48"/>
    </row>
    <row r="42" spans="2:14" s="43" customFormat="1" ht="17.100000000000001" customHeight="1" x14ac:dyDescent="0.2">
      <c r="B42" s="29"/>
      <c r="C42" s="30"/>
      <c r="D42" s="38"/>
      <c r="E42" s="53"/>
      <c r="F42" s="53"/>
      <c r="G42" s="53"/>
      <c r="H42" s="53"/>
      <c r="I42" s="53"/>
      <c r="J42" s="53"/>
      <c r="K42" s="53"/>
      <c r="L42" s="53"/>
      <c r="M42" s="31">
        <f t="shared" si="0"/>
        <v>0</v>
      </c>
      <c r="N42" s="52"/>
    </row>
    <row r="43" spans="2:14" s="43" customFormat="1" ht="17.100000000000001" customHeight="1" x14ac:dyDescent="0.2">
      <c r="B43" s="44"/>
      <c r="C43" s="45"/>
      <c r="D43" s="46"/>
      <c r="E43" s="47"/>
      <c r="F43" s="47"/>
      <c r="G43" s="47"/>
      <c r="H43" s="47"/>
      <c r="I43" s="47"/>
      <c r="J43" s="47"/>
      <c r="K43" s="47"/>
      <c r="L43" s="47"/>
      <c r="M43" s="48">
        <f t="shared" si="0"/>
        <v>0</v>
      </c>
      <c r="N43" s="51"/>
    </row>
    <row r="44" spans="2:14" ht="17.100000000000001" customHeight="1" x14ac:dyDescent="0.2">
      <c r="B44" s="12"/>
      <c r="C44" s="41"/>
      <c r="D44" s="41"/>
      <c r="E44" s="13">
        <f>SUBTOTAL(109,Table1[Hotel])</f>
        <v>1884.05</v>
      </c>
      <c r="F44" s="13">
        <f>SUBTOTAL(109,Table1[Fuel])</f>
        <v>0</v>
      </c>
      <c r="G44" s="13">
        <f>SUBTOTAL(109,Table1[Meals])</f>
        <v>96.28</v>
      </c>
      <c r="H44" s="13">
        <f>SUBTOTAL(109,Table1[Field Expense])</f>
        <v>0</v>
      </c>
      <c r="I44" s="13">
        <f>SUBTOTAL(109,Table1[Truck Repairs])</f>
        <v>3000.7</v>
      </c>
      <c r="J44" s="13">
        <f>SUBTOTAL(109,Table1[Entertainment])</f>
        <v>0</v>
      </c>
      <c r="K44" s="13">
        <f>SUBTOTAL(109,Table1[Utilities])</f>
        <v>0</v>
      </c>
      <c r="L44" s="13">
        <f>SUBTOTAL(109,Table1[Misc.])</f>
        <v>9551.880000000001</v>
      </c>
      <c r="M44" s="42"/>
      <c r="N44" s="12"/>
    </row>
    <row r="45" spans="2:14" ht="16.5" customHeight="1" x14ac:dyDescent="0.2">
      <c r="C45" s="7"/>
      <c r="D45" s="7"/>
      <c r="E45" s="7"/>
      <c r="F45" s="7"/>
      <c r="G45" s="7"/>
      <c r="H45" s="7"/>
      <c r="I45" s="7"/>
      <c r="J45" s="7"/>
      <c r="L45" s="22" t="s">
        <v>10</v>
      </c>
      <c r="M45" s="34">
        <f>SUM(M9:M43)</f>
        <v>14532.910000000002</v>
      </c>
    </row>
    <row r="46" spans="2:14" ht="16.5" customHeight="1" x14ac:dyDescent="0.2">
      <c r="B46" s="16" t="s">
        <v>17</v>
      </c>
      <c r="C46" s="284"/>
      <c r="D46" s="284"/>
      <c r="E46" s="284"/>
      <c r="F46" s="18" t="s">
        <v>18</v>
      </c>
      <c r="G46" s="279"/>
      <c r="H46" s="280"/>
      <c r="I46" s="280"/>
      <c r="J46" s="280"/>
      <c r="L46" s="23" t="s">
        <v>11</v>
      </c>
      <c r="M46" s="14"/>
    </row>
    <row r="47" spans="2:14" ht="16.5" customHeight="1" x14ac:dyDescent="0.2">
      <c r="C47" s="278"/>
      <c r="D47" s="278"/>
      <c r="E47" s="278"/>
      <c r="F47" s="8"/>
      <c r="G47" s="278"/>
      <c r="H47" s="281"/>
      <c r="I47" s="281"/>
      <c r="J47" s="281"/>
      <c r="L47" s="23" t="s">
        <v>16</v>
      </c>
      <c r="M47" s="36">
        <f>(M45-M46)</f>
        <v>14532.910000000002</v>
      </c>
    </row>
    <row r="48" spans="2:14" ht="16.5" customHeight="1" x14ac:dyDescent="0.2">
      <c r="M48" s="35"/>
    </row>
    <row r="49" spans="13:13" ht="16.5" customHeight="1" x14ac:dyDescent="0.2"/>
    <row r="50" spans="13:13" ht="16.5" customHeight="1" x14ac:dyDescent="0.2"/>
    <row r="51" spans="13:13" ht="16.5" customHeight="1" x14ac:dyDescent="0.2">
      <c r="M51" s="3"/>
    </row>
    <row r="52" spans="13:13" ht="16.5" customHeight="1" x14ac:dyDescent="0.2">
      <c r="M52" s="3"/>
    </row>
    <row r="53" spans="13:13" ht="16.5" customHeight="1" x14ac:dyDescent="0.2"/>
    <row r="54" spans="13:13" ht="16.5" customHeight="1" x14ac:dyDescent="0.2"/>
    <row r="55" spans="13:13" ht="16.5" customHeight="1" x14ac:dyDescent="0.2"/>
    <row r="56" spans="13:13" ht="16.5" customHeight="1" x14ac:dyDescent="0.2"/>
    <row r="57" spans="13:13" ht="16.5" customHeight="1" x14ac:dyDescent="0.2"/>
    <row r="58" spans="13:13" ht="16.5" customHeight="1" x14ac:dyDescent="0.2"/>
    <row r="59" spans="13:13" ht="16.5" customHeight="1" x14ac:dyDescent="0.2"/>
    <row r="60" spans="13:13" ht="16.5" customHeight="1" x14ac:dyDescent="0.2"/>
    <row r="61" spans="13:13" ht="16.5" customHeight="1" x14ac:dyDescent="0.2"/>
    <row r="62" spans="13:13" ht="16.5" customHeight="1" x14ac:dyDescent="0.2"/>
    <row r="63" spans="13:13" ht="16.5" customHeight="1" x14ac:dyDescent="0.2"/>
    <row r="64" spans="13:13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</sheetData>
  <mergeCells count="12">
    <mergeCell ref="L5:M5"/>
    <mergeCell ref="L6:M6"/>
    <mergeCell ref="H1:I1"/>
    <mergeCell ref="C5:D5"/>
    <mergeCell ref="C6:D6"/>
    <mergeCell ref="G6:H6"/>
    <mergeCell ref="G5:H5"/>
    <mergeCell ref="C47:E47"/>
    <mergeCell ref="G46:J46"/>
    <mergeCell ref="G47:J47"/>
    <mergeCell ref="B4:D4"/>
    <mergeCell ref="C46:E46"/>
  </mergeCells>
  <phoneticPr fontId="0" type="noConversion"/>
  <printOptions horizontalCentered="1"/>
  <pageMargins left="0.75" right="0.75" top="0.17" bottom="0.17" header="0.17" footer="0.18"/>
  <pageSetup scale="71" orientation="landscape" r:id="rId1"/>
  <headerFooter alignWithMargins="0">
    <oddHeader>&amp;C&amp;"Arial,Bold"&amp;28&amp;U&amp;K0070C0Expense Report</oddHeader>
  </headerFooter>
  <ignoredErrors>
    <ignoredError sqref="M47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Expense Report DATA</vt:lpstr>
      <vt:lpstr>Energy Group Expense Report</vt:lpstr>
      <vt:lpstr>Sheet1</vt:lpstr>
      <vt:lpstr>Sheet3</vt:lpstr>
      <vt:lpstr>Sheet2</vt:lpstr>
      <vt:lpstr>Expense report</vt:lpstr>
      <vt:lpstr>'Expense report'!Print_Area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Matt Donnellon</dc:creator>
  <cp:keywords/>
  <cp:lastModifiedBy>Bill Trail</cp:lastModifiedBy>
  <cp:lastPrinted>2022-06-23T19:15:39Z</cp:lastPrinted>
  <dcterms:created xsi:type="dcterms:W3CDTF">2016-01-29T14:45:08Z</dcterms:created>
  <dcterms:modified xsi:type="dcterms:W3CDTF">2022-06-23T19:16:03Z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